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B\Desktop\"/>
    </mc:Choice>
  </mc:AlternateContent>
  <xr:revisionPtr revIDLastSave="0" documentId="8_{DABDFC1E-3F43-4397-9490-902E7F9B28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zets JPVP" sheetId="1" r:id="rId1"/>
    <sheet name="Sheet2" sheetId="2" r:id="rId2"/>
    <sheet name="Sheet1" sheetId="3" r:id="rId3"/>
    <sheet name="jpp" sheetId="4" r:id="rId4"/>
  </sheets>
  <definedNames>
    <definedName name="_Hlk62635761" localSheetId="0">'Budzets JPVP'!$L$74</definedName>
  </definedNames>
  <calcPr calcId="191029"/>
  <customWorkbookViews>
    <customWorkbookView name="Jekaterina Borovika - Personal View" guid="{7AEE9D78-57EC-4612-885D-2FA012B27DBA}" mergeInterval="0" personalView="1" maximized="1" xWindow="-11" yWindow="-11" windowWidth="1942" windowHeight="1042" activeSheetId="1"/>
    <customWorkbookView name="Raitis Imsa - Personal View" guid="{6FF01DA7-B5B4-4EC3-8F67-5D5ADCD39E8E}" mergeInterval="0" personalView="1" maximized="1" xWindow="-8" yWindow="-8" windowWidth="1936" windowHeight="1056" activeSheetId="1"/>
    <customWorkbookView name="Maija K - Personal View" guid="{B79C1ACF-54E3-445A-9031-DA4B1E449729}" mergeInterval="0" personalView="1" maximized="1" xWindow="-8" yWindow="-8" windowWidth="1936" windowHeight="1056" activeSheetId="1"/>
    <customWorkbookView name="Liga Murniece - Personal View" guid="{FEC01FAD-D061-4FD2-97BD-AEE92E356762}" mergeInterval="0" personalView="1" maximized="1" xWindow="-11" yWindow="-11" windowWidth="1942" windowHeight="1042" activeSheetId="1"/>
    <customWorkbookView name="Dita Čudare - Personal View" guid="{3F656E39-BA1C-431A-8283-B40635B99792}" mergeInterval="0" personalView="1" maximized="1" xWindow="-11" yWindow="-11" windowWidth="1942" windowHeight="1046" activeSheetId="1" showComments="commIndAndComment"/>
    <customWorkbookView name="Nils Mosejonoks - Personal View" guid="{90217543-DCE5-4A3F-AD23-17F12AABB276}" mergeInterval="0" personalView="1" maximized="1" xWindow="-11" yWindow="-11" windowWidth="1942" windowHeight="1042" activeSheetId="1"/>
    <customWorkbookView name="PG Misija - personiskais skats" guid="{321041B6-33E6-473D-890F-11F219CC253E}" mergeInterval="0" personalView="1" maximized="1" xWindow="-11" yWindow="-11" windowWidth="3862" windowHeight="2122" activeSheetId="1"/>
    <customWorkbookView name="DARBS - Personal View" guid="{1F9AA6D0-666C-4AEF-A1D6-B116D9709222}" mergeInterval="0" personalView="1" maximized="1" xWindow="-9" yWindow="-9" windowWidth="1938" windowHeight="1048" activeSheetId="1"/>
    <customWorkbookView name="Randa Ķeņģe - Personal View" guid="{FDFA9388-D487-48E9-B892-CCB614DAD3C7}" mergeInterval="0" personalView="1" maximized="1" xWindow="-11" yWindow="-11" windowWidth="1942" windowHeight="1042" activeSheetId="1"/>
    <customWorkbookView name="Agnese Lorence - Personal View" guid="{548F5D25-7129-43AC-9B19-B301D1954C63}" mergeInterval="0" personalView="1" maximized="1" xWindow="-9" yWindow="-9" windowWidth="1938" windowHeight="1048" activeSheetId="1"/>
    <customWorkbookView name="Sandra Obodova - Personal View" guid="{84F25466-4A59-4195-B4C0-6DA18127F27B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6" i="1" l="1"/>
  <c r="I186" i="1"/>
  <c r="E186" i="1"/>
  <c r="D186" i="1"/>
  <c r="C186" i="1"/>
  <c r="G11" i="1" l="1"/>
  <c r="G12" i="1"/>
  <c r="G13" i="1"/>
  <c r="H13" i="1"/>
  <c r="H11" i="1"/>
  <c r="H14" i="1" l="1"/>
  <c r="G14" i="1"/>
  <c r="J11" i="1" l="1"/>
  <c r="I93" i="1"/>
  <c r="D93" i="1"/>
  <c r="E93" i="1"/>
  <c r="C93" i="1"/>
  <c r="C12" i="1"/>
  <c r="F99" i="1"/>
  <c r="I16" i="1"/>
  <c r="I15" i="1"/>
  <c r="F19" i="1"/>
  <c r="D17" i="1"/>
  <c r="E17" i="1"/>
  <c r="D16" i="1"/>
  <c r="E16" i="1"/>
  <c r="D15" i="1"/>
  <c r="E15" i="1"/>
  <c r="C17" i="1"/>
  <c r="C16" i="1"/>
  <c r="C15" i="1"/>
  <c r="J13" i="1"/>
  <c r="I13" i="1"/>
  <c r="C11" i="1"/>
  <c r="J112" i="1"/>
  <c r="H112" i="1"/>
  <c r="G112" i="1"/>
  <c r="F112" i="1"/>
  <c r="J98" i="1"/>
  <c r="H98" i="1"/>
  <c r="G98" i="1"/>
  <c r="F98" i="1"/>
  <c r="J97" i="1"/>
  <c r="H97" i="1"/>
  <c r="G97" i="1"/>
  <c r="F97" i="1"/>
  <c r="J96" i="1"/>
  <c r="J16" i="1" s="1"/>
  <c r="H96" i="1"/>
  <c r="H16" i="1" s="1"/>
  <c r="G96" i="1"/>
  <c r="G16" i="1" s="1"/>
  <c r="F96" i="1"/>
  <c r="F16" i="1" s="1"/>
  <c r="J95" i="1"/>
  <c r="H95" i="1"/>
  <c r="H15" i="1" s="1"/>
  <c r="G95" i="1"/>
  <c r="G15" i="1" s="1"/>
  <c r="F95" i="1"/>
  <c r="F93" i="1" l="1"/>
  <c r="J93" i="1"/>
  <c r="F15" i="1"/>
  <c r="H93" i="1"/>
  <c r="G93" i="1"/>
  <c r="J15" i="1"/>
  <c r="C209" i="1" l="1"/>
  <c r="D127" i="1"/>
  <c r="G22" i="1" l="1"/>
  <c r="G123" i="1" l="1"/>
  <c r="G122" i="1" s="1"/>
  <c r="C231" i="1" l="1"/>
  <c r="J231" i="1"/>
  <c r="I231" i="1"/>
  <c r="H231" i="1"/>
  <c r="G231" i="1"/>
  <c r="F231" i="1"/>
  <c r="E231" i="1"/>
  <c r="D231" i="1"/>
  <c r="D12" i="1" l="1"/>
  <c r="D11" i="1"/>
  <c r="I14" i="1"/>
  <c r="I12" i="1"/>
  <c r="J14" i="1"/>
  <c r="J12" i="1"/>
  <c r="H12" i="1"/>
  <c r="F14" i="1"/>
  <c r="F12" i="1"/>
  <c r="F11" i="1"/>
  <c r="E14" i="1"/>
  <c r="E13" i="1"/>
  <c r="E12" i="1"/>
  <c r="D13" i="1"/>
  <c r="D14" i="1"/>
  <c r="C13" i="1"/>
  <c r="C39" i="1"/>
  <c r="C14" i="1"/>
  <c r="C262" i="1" l="1"/>
  <c r="C261" i="1" s="1"/>
  <c r="D22" i="1"/>
  <c r="E22" i="1"/>
  <c r="F22" i="1"/>
  <c r="H22" i="1"/>
  <c r="I22" i="1"/>
  <c r="J22" i="1"/>
  <c r="C22" i="1"/>
  <c r="D123" i="1"/>
  <c r="E123" i="1"/>
  <c r="F123" i="1"/>
  <c r="H123" i="1"/>
  <c r="I123" i="1"/>
  <c r="J123" i="1"/>
  <c r="C123" i="1"/>
  <c r="D134" i="1"/>
  <c r="D133" i="1" s="1"/>
  <c r="E134" i="1"/>
  <c r="E133" i="1" s="1"/>
  <c r="F134" i="1"/>
  <c r="F133" i="1" s="1"/>
  <c r="G134" i="1"/>
  <c r="G133" i="1" s="1"/>
  <c r="H134" i="1"/>
  <c r="H133" i="1" s="1"/>
  <c r="I134" i="1"/>
  <c r="I133" i="1" s="1"/>
  <c r="J134" i="1"/>
  <c r="J133" i="1" s="1"/>
  <c r="D21" i="1" l="1"/>
  <c r="E21" i="1"/>
  <c r="F21" i="1"/>
  <c r="G21" i="1"/>
  <c r="H21" i="1"/>
  <c r="I21" i="1"/>
  <c r="C21" i="1"/>
  <c r="D215" i="1"/>
  <c r="E215" i="1"/>
  <c r="F215" i="1"/>
  <c r="G215" i="1"/>
  <c r="H215" i="1"/>
  <c r="I215" i="1"/>
  <c r="J215" i="1"/>
  <c r="C215" i="1"/>
  <c r="D206" i="1"/>
  <c r="E206" i="1"/>
  <c r="I206" i="1"/>
  <c r="J206" i="1"/>
  <c r="C206" i="1"/>
  <c r="D190" i="1"/>
  <c r="E190" i="1"/>
  <c r="I190" i="1"/>
  <c r="J190" i="1"/>
  <c r="D183" i="1"/>
  <c r="E183" i="1"/>
  <c r="I183" i="1"/>
  <c r="J183" i="1"/>
  <c r="C183" i="1"/>
  <c r="D154" i="1"/>
  <c r="E154" i="1"/>
  <c r="I154" i="1"/>
  <c r="J154" i="1"/>
  <c r="E127" i="1"/>
  <c r="H126" i="1"/>
  <c r="I127" i="1"/>
  <c r="J127" i="1"/>
  <c r="C127" i="1"/>
  <c r="D111" i="1"/>
  <c r="E111" i="1"/>
  <c r="F111" i="1"/>
  <c r="G111" i="1"/>
  <c r="H111" i="1"/>
  <c r="C111" i="1"/>
  <c r="D108" i="1"/>
  <c r="E108" i="1"/>
  <c r="I108" i="1"/>
  <c r="D104" i="1"/>
  <c r="E104" i="1"/>
  <c r="D100" i="1"/>
  <c r="E100" i="1"/>
  <c r="I100" i="1"/>
  <c r="J100" i="1"/>
  <c r="D87" i="1"/>
  <c r="E87" i="1"/>
  <c r="I87" i="1"/>
  <c r="J87" i="1"/>
  <c r="C87" i="1"/>
  <c r="D84" i="1"/>
  <c r="E84" i="1"/>
  <c r="F84" i="1"/>
  <c r="I84" i="1"/>
  <c r="J84" i="1"/>
  <c r="C84" i="1"/>
  <c r="I72" i="1"/>
  <c r="J72" i="1"/>
  <c r="D72" i="1"/>
  <c r="E72" i="1"/>
  <c r="D63" i="1"/>
  <c r="E63" i="1"/>
  <c r="F63" i="1"/>
  <c r="G63" i="1"/>
  <c r="H63" i="1"/>
  <c r="I63" i="1"/>
  <c r="J63" i="1"/>
  <c r="C63" i="1"/>
  <c r="D43" i="1"/>
  <c r="E43" i="1"/>
  <c r="I43" i="1"/>
  <c r="J43" i="1"/>
  <c r="E11" i="1"/>
  <c r="I11" i="1"/>
  <c r="D39" i="1"/>
  <c r="E39" i="1"/>
  <c r="F39" i="1"/>
  <c r="G39" i="1"/>
  <c r="H39" i="1"/>
  <c r="I39" i="1"/>
  <c r="J39" i="1"/>
  <c r="D24" i="1" l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C25" i="1"/>
  <c r="C24" i="1"/>
  <c r="J21" i="1"/>
  <c r="D34" i="1"/>
  <c r="D33" i="1" s="1"/>
  <c r="E34" i="1"/>
  <c r="E33" i="1" s="1"/>
  <c r="F34" i="1"/>
  <c r="F33" i="1" s="1"/>
  <c r="G34" i="1"/>
  <c r="G33" i="1" s="1"/>
  <c r="H34" i="1"/>
  <c r="H33" i="1" s="1"/>
  <c r="I34" i="1"/>
  <c r="I33" i="1" s="1"/>
  <c r="J34" i="1"/>
  <c r="J33" i="1" s="1"/>
  <c r="C34" i="1"/>
  <c r="C33" i="1" s="1"/>
  <c r="D32" i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J32" i="1"/>
  <c r="J31" i="1" s="1"/>
  <c r="C32" i="1"/>
  <c r="C31" i="1" s="1"/>
  <c r="D30" i="1"/>
  <c r="D29" i="1" s="1"/>
  <c r="E30" i="1"/>
  <c r="E29" i="1" s="1"/>
  <c r="F30" i="1"/>
  <c r="F29" i="1" s="1"/>
  <c r="G30" i="1"/>
  <c r="G29" i="1" s="1"/>
  <c r="H30" i="1"/>
  <c r="H29" i="1" s="1"/>
  <c r="I30" i="1"/>
  <c r="I29" i="1" s="1"/>
  <c r="J30" i="1"/>
  <c r="J29" i="1" s="1"/>
  <c r="C30" i="1"/>
  <c r="C29" i="1" s="1"/>
  <c r="F35" i="1"/>
  <c r="G35" i="1"/>
  <c r="H35" i="1"/>
  <c r="I35" i="1"/>
  <c r="J35" i="1"/>
  <c r="D28" i="1"/>
  <c r="D27" i="1" s="1"/>
  <c r="E28" i="1"/>
  <c r="E27" i="1" s="1"/>
  <c r="F28" i="1"/>
  <c r="F27" i="1" s="1"/>
  <c r="G28" i="1"/>
  <c r="G27" i="1" s="1"/>
  <c r="H28" i="1"/>
  <c r="H27" i="1" s="1"/>
  <c r="I28" i="1"/>
  <c r="I27" i="1" s="1"/>
  <c r="J28" i="1"/>
  <c r="J27" i="1" s="1"/>
  <c r="C28" i="1"/>
  <c r="C27" i="1" s="1"/>
  <c r="D20" i="1"/>
  <c r="E20" i="1"/>
  <c r="F20" i="1"/>
  <c r="G20" i="1"/>
  <c r="H20" i="1"/>
  <c r="I20" i="1"/>
  <c r="J20" i="1"/>
  <c r="C20" i="1"/>
  <c r="D19" i="1"/>
  <c r="E19" i="1"/>
  <c r="G19" i="1"/>
  <c r="H19" i="1"/>
  <c r="J19" i="1"/>
  <c r="C19" i="1"/>
  <c r="D26" i="1"/>
  <c r="E26" i="1"/>
  <c r="F26" i="1"/>
  <c r="G26" i="1"/>
  <c r="H26" i="1"/>
  <c r="I26" i="1"/>
  <c r="J26" i="1"/>
  <c r="C26" i="1"/>
  <c r="D18" i="1"/>
  <c r="E18" i="1"/>
  <c r="F18" i="1"/>
  <c r="G18" i="1"/>
  <c r="H18" i="1"/>
  <c r="I18" i="1"/>
  <c r="J18" i="1"/>
  <c r="C18" i="1"/>
  <c r="J114" i="1"/>
  <c r="J113" i="1" s="1"/>
  <c r="I114" i="1"/>
  <c r="I113" i="1" s="1"/>
  <c r="H114" i="1"/>
  <c r="H113" i="1" s="1"/>
  <c r="G114" i="1"/>
  <c r="G113" i="1" s="1"/>
  <c r="F114" i="1"/>
  <c r="F113" i="1" s="1"/>
  <c r="E114" i="1"/>
  <c r="E113" i="1" s="1"/>
  <c r="D114" i="1"/>
  <c r="D113" i="1" s="1"/>
  <c r="C114" i="1"/>
  <c r="C113" i="1" s="1"/>
  <c r="C171" i="1"/>
  <c r="J90" i="1"/>
  <c r="J89" i="1" s="1"/>
  <c r="I90" i="1"/>
  <c r="I89" i="1" s="1"/>
  <c r="H90" i="1"/>
  <c r="H89" i="1" s="1"/>
  <c r="G90" i="1"/>
  <c r="G89" i="1" s="1"/>
  <c r="F90" i="1"/>
  <c r="F89" i="1" s="1"/>
  <c r="E90" i="1"/>
  <c r="E89" i="1" s="1"/>
  <c r="D90" i="1"/>
  <c r="D89" i="1" s="1"/>
  <c r="C90" i="1"/>
  <c r="C89" i="1" s="1"/>
  <c r="D118" i="1"/>
  <c r="E118" i="1"/>
  <c r="F118" i="1"/>
  <c r="G118" i="1"/>
  <c r="H118" i="1"/>
  <c r="I118" i="1"/>
  <c r="J118" i="1"/>
  <c r="C118" i="1"/>
  <c r="E120" i="1"/>
  <c r="D120" i="1"/>
  <c r="D35" i="1" s="1"/>
  <c r="C120" i="1"/>
  <c r="C35" i="1" s="1"/>
  <c r="J117" i="1"/>
  <c r="I117" i="1"/>
  <c r="H117" i="1"/>
  <c r="G117" i="1"/>
  <c r="F117" i="1"/>
  <c r="D171" i="1"/>
  <c r="E171" i="1"/>
  <c r="E58" i="1"/>
  <c r="E57" i="1" s="1"/>
  <c r="D58" i="1"/>
  <c r="D57" i="1" s="1"/>
  <c r="C9" i="1" l="1"/>
  <c r="D9" i="1"/>
  <c r="E9" i="1"/>
  <c r="H23" i="1"/>
  <c r="C23" i="1"/>
  <c r="J23" i="1"/>
  <c r="I23" i="1"/>
  <c r="G23" i="1"/>
  <c r="F23" i="1"/>
  <c r="E23" i="1"/>
  <c r="D23" i="1"/>
  <c r="E117" i="1"/>
  <c r="E116" i="1" s="1"/>
  <c r="E35" i="1"/>
  <c r="C117" i="1"/>
  <c r="C116" i="1" s="1"/>
  <c r="D117" i="1"/>
  <c r="D116" i="1" s="1"/>
  <c r="J202" i="1"/>
  <c r="J201" i="1" s="1"/>
  <c r="I202" i="1"/>
  <c r="I201" i="1" s="1"/>
  <c r="H202" i="1"/>
  <c r="H201" i="1" s="1"/>
  <c r="G202" i="1"/>
  <c r="G201" i="1" s="1"/>
  <c r="F202" i="1"/>
  <c r="F201" i="1" s="1"/>
  <c r="E202" i="1"/>
  <c r="E201" i="1" s="1"/>
  <c r="D202" i="1"/>
  <c r="D201" i="1" s="1"/>
  <c r="C202" i="1"/>
  <c r="C201" i="1" s="1"/>
  <c r="D7" i="1" l="1"/>
  <c r="E7" i="1"/>
  <c r="C7" i="1"/>
  <c r="D228" i="1"/>
  <c r="D225" i="1" s="1"/>
  <c r="E228" i="1"/>
  <c r="E225" i="1" s="1"/>
  <c r="F228" i="1"/>
  <c r="F225" i="1" s="1"/>
  <c r="G228" i="1"/>
  <c r="G225" i="1" s="1"/>
  <c r="H228" i="1"/>
  <c r="H225" i="1" s="1"/>
  <c r="I228" i="1"/>
  <c r="I225" i="1" s="1"/>
  <c r="J228" i="1"/>
  <c r="J225" i="1" s="1"/>
  <c r="C228" i="1"/>
  <c r="C225" i="1" s="1"/>
  <c r="D240" i="1"/>
  <c r="D239" i="1" s="1"/>
  <c r="E240" i="1"/>
  <c r="E239" i="1" s="1"/>
  <c r="F240" i="1"/>
  <c r="F239" i="1" s="1"/>
  <c r="G240" i="1"/>
  <c r="G239" i="1" s="1"/>
  <c r="H240" i="1"/>
  <c r="H239" i="1" s="1"/>
  <c r="I240" i="1"/>
  <c r="I239" i="1" s="1"/>
  <c r="J240" i="1"/>
  <c r="J239" i="1" s="1"/>
  <c r="C240" i="1"/>
  <c r="C239" i="1" s="1"/>
  <c r="D236" i="1"/>
  <c r="D235" i="1" s="1"/>
  <c r="E236" i="1"/>
  <c r="E235" i="1" s="1"/>
  <c r="F236" i="1"/>
  <c r="F235" i="1" s="1"/>
  <c r="G236" i="1"/>
  <c r="G235" i="1" s="1"/>
  <c r="H236" i="1"/>
  <c r="H235" i="1" s="1"/>
  <c r="I236" i="1"/>
  <c r="I235" i="1" s="1"/>
  <c r="J236" i="1"/>
  <c r="J235" i="1" s="1"/>
  <c r="C236" i="1"/>
  <c r="C235" i="1" s="1"/>
  <c r="D194" i="1"/>
  <c r="D193" i="1" s="1"/>
  <c r="E194" i="1"/>
  <c r="E193" i="1" s="1"/>
  <c r="F194" i="1"/>
  <c r="F193" i="1" s="1"/>
  <c r="G194" i="1"/>
  <c r="G193" i="1" s="1"/>
  <c r="H194" i="1"/>
  <c r="H193" i="1" s="1"/>
  <c r="I194" i="1"/>
  <c r="I193" i="1" s="1"/>
  <c r="J194" i="1"/>
  <c r="J193" i="1" s="1"/>
  <c r="C194" i="1"/>
  <c r="C193" i="1" s="1"/>
  <c r="D264" i="1"/>
  <c r="E264" i="1"/>
  <c r="F264" i="1"/>
  <c r="G264" i="1"/>
  <c r="H264" i="1"/>
  <c r="I264" i="1"/>
  <c r="J264" i="1"/>
  <c r="C264" i="1"/>
  <c r="D262" i="1"/>
  <c r="D261" i="1" s="1"/>
  <c r="E262" i="1"/>
  <c r="E261" i="1" s="1"/>
  <c r="F262" i="1"/>
  <c r="F261" i="1" s="1"/>
  <c r="G262" i="1"/>
  <c r="G261" i="1" s="1"/>
  <c r="H262" i="1"/>
  <c r="H261" i="1" s="1"/>
  <c r="I262" i="1"/>
  <c r="I261" i="1" s="1"/>
  <c r="J262" i="1"/>
  <c r="J261" i="1" s="1"/>
  <c r="D258" i="1"/>
  <c r="D257" i="1" s="1"/>
  <c r="E258" i="1"/>
  <c r="E257" i="1" s="1"/>
  <c r="F258" i="1"/>
  <c r="F257" i="1" s="1"/>
  <c r="G258" i="1"/>
  <c r="G257" i="1" s="1"/>
  <c r="H258" i="1"/>
  <c r="H257" i="1" s="1"/>
  <c r="J258" i="1"/>
  <c r="J257" i="1" s="1"/>
  <c r="C258" i="1"/>
  <c r="C257" i="1" s="1"/>
  <c r="D223" i="1"/>
  <c r="D222" i="1" s="1"/>
  <c r="D221" i="1" s="1"/>
  <c r="E223" i="1"/>
  <c r="E222" i="1" s="1"/>
  <c r="E221" i="1" s="1"/>
  <c r="F223" i="1"/>
  <c r="F222" i="1" s="1"/>
  <c r="F221" i="1" s="1"/>
  <c r="G223" i="1"/>
  <c r="G222" i="1" s="1"/>
  <c r="G221" i="1" s="1"/>
  <c r="H223" i="1"/>
  <c r="H222" i="1" s="1"/>
  <c r="H221" i="1" s="1"/>
  <c r="I223" i="1"/>
  <c r="I222" i="1" s="1"/>
  <c r="I221" i="1" s="1"/>
  <c r="J223" i="1"/>
  <c r="J222" i="1" s="1"/>
  <c r="J221" i="1" s="1"/>
  <c r="C223" i="1"/>
  <c r="D214" i="1"/>
  <c r="D213" i="1" s="1"/>
  <c r="E214" i="1"/>
  <c r="E213" i="1" s="1"/>
  <c r="F214" i="1"/>
  <c r="F213" i="1" s="1"/>
  <c r="G214" i="1"/>
  <c r="G213" i="1" s="1"/>
  <c r="H214" i="1"/>
  <c r="H213" i="1" s="1"/>
  <c r="I214" i="1"/>
  <c r="I213" i="1" s="1"/>
  <c r="J214" i="1"/>
  <c r="J213" i="1" s="1"/>
  <c r="C214" i="1"/>
  <c r="C213" i="1" s="1"/>
  <c r="D209" i="1"/>
  <c r="D204" i="1" s="1"/>
  <c r="E209" i="1"/>
  <c r="E204" i="1" s="1"/>
  <c r="F209" i="1"/>
  <c r="F204" i="1" s="1"/>
  <c r="G209" i="1"/>
  <c r="G204" i="1" s="1"/>
  <c r="H209" i="1"/>
  <c r="H204" i="1" s="1"/>
  <c r="I209" i="1"/>
  <c r="I204" i="1" s="1"/>
  <c r="J209" i="1"/>
  <c r="J204" i="1" s="1"/>
  <c r="D197" i="1"/>
  <c r="D196" i="1" s="1"/>
  <c r="E197" i="1"/>
  <c r="E196" i="1" s="1"/>
  <c r="F197" i="1"/>
  <c r="F196" i="1" s="1"/>
  <c r="G197" i="1"/>
  <c r="G196" i="1" s="1"/>
  <c r="H197" i="1"/>
  <c r="H196" i="1" s="1"/>
  <c r="I197" i="1"/>
  <c r="I196" i="1" s="1"/>
  <c r="J197" i="1"/>
  <c r="J196" i="1" s="1"/>
  <c r="C197" i="1"/>
  <c r="C196" i="1" s="1"/>
  <c r="D189" i="1"/>
  <c r="E189" i="1"/>
  <c r="F189" i="1"/>
  <c r="G189" i="1"/>
  <c r="H189" i="1"/>
  <c r="I189" i="1"/>
  <c r="J189" i="1"/>
  <c r="C189" i="1"/>
  <c r="D182" i="1"/>
  <c r="E182" i="1"/>
  <c r="F182" i="1"/>
  <c r="G182" i="1"/>
  <c r="H182" i="1"/>
  <c r="I182" i="1"/>
  <c r="J182" i="1"/>
  <c r="C182" i="1"/>
  <c r="J180" i="1"/>
  <c r="J179" i="1" s="1"/>
  <c r="I180" i="1"/>
  <c r="I179" i="1" s="1"/>
  <c r="H180" i="1"/>
  <c r="H179" i="1" s="1"/>
  <c r="G180" i="1"/>
  <c r="G179" i="1" s="1"/>
  <c r="F180" i="1"/>
  <c r="F179" i="1" s="1"/>
  <c r="E179" i="1"/>
  <c r="D179" i="1"/>
  <c r="C179" i="1"/>
  <c r="D176" i="1"/>
  <c r="D175" i="1" s="1"/>
  <c r="E176" i="1"/>
  <c r="E175" i="1" s="1"/>
  <c r="F176" i="1"/>
  <c r="F175" i="1" s="1"/>
  <c r="G176" i="1"/>
  <c r="G175" i="1" s="1"/>
  <c r="H176" i="1"/>
  <c r="H175" i="1" s="1"/>
  <c r="I176" i="1"/>
  <c r="I175" i="1" s="1"/>
  <c r="J176" i="1"/>
  <c r="J175" i="1" s="1"/>
  <c r="C176" i="1"/>
  <c r="C175" i="1" s="1"/>
  <c r="D170" i="1"/>
  <c r="E170" i="1"/>
  <c r="F171" i="1"/>
  <c r="F170" i="1" s="1"/>
  <c r="G171" i="1"/>
  <c r="G170" i="1" s="1"/>
  <c r="H171" i="1"/>
  <c r="H170" i="1" s="1"/>
  <c r="I171" i="1"/>
  <c r="I170" i="1" s="1"/>
  <c r="J171" i="1"/>
  <c r="J170" i="1" s="1"/>
  <c r="C170" i="1"/>
  <c r="D168" i="1"/>
  <c r="D167" i="1" s="1"/>
  <c r="E168" i="1"/>
  <c r="E167" i="1" s="1"/>
  <c r="F168" i="1"/>
  <c r="F167" i="1" s="1"/>
  <c r="G168" i="1"/>
  <c r="G167" i="1" s="1"/>
  <c r="H168" i="1"/>
  <c r="H167" i="1" s="1"/>
  <c r="I168" i="1"/>
  <c r="I167" i="1" s="1"/>
  <c r="J168" i="1"/>
  <c r="J167" i="1" s="1"/>
  <c r="C168" i="1"/>
  <c r="C167" i="1" s="1"/>
  <c r="D164" i="1"/>
  <c r="D163" i="1" s="1"/>
  <c r="E164" i="1"/>
  <c r="E163" i="1" s="1"/>
  <c r="F164" i="1"/>
  <c r="F163" i="1" s="1"/>
  <c r="G164" i="1"/>
  <c r="G163" i="1" s="1"/>
  <c r="H164" i="1"/>
  <c r="H163" i="1" s="1"/>
  <c r="I164" i="1"/>
  <c r="I163" i="1" s="1"/>
  <c r="J164" i="1"/>
  <c r="J163" i="1" s="1"/>
  <c r="C164" i="1"/>
  <c r="C163" i="1" s="1"/>
  <c r="D153" i="1"/>
  <c r="E153" i="1"/>
  <c r="F153" i="1"/>
  <c r="G153" i="1"/>
  <c r="H153" i="1"/>
  <c r="I153" i="1"/>
  <c r="J153" i="1"/>
  <c r="C153" i="1"/>
  <c r="D141" i="1"/>
  <c r="D140" i="1" s="1"/>
  <c r="E141" i="1"/>
  <c r="E140" i="1" s="1"/>
  <c r="F141" i="1"/>
  <c r="F140" i="1" s="1"/>
  <c r="G141" i="1"/>
  <c r="G140" i="1" s="1"/>
  <c r="H141" i="1"/>
  <c r="H140" i="1" s="1"/>
  <c r="I141" i="1"/>
  <c r="I140" i="1" s="1"/>
  <c r="J141" i="1"/>
  <c r="J140" i="1" s="1"/>
  <c r="C141" i="1"/>
  <c r="C140" i="1" s="1"/>
  <c r="D132" i="1"/>
  <c r="E132" i="1"/>
  <c r="F132" i="1"/>
  <c r="G132" i="1"/>
  <c r="H132" i="1"/>
  <c r="I132" i="1"/>
  <c r="J132" i="1"/>
  <c r="C134" i="1"/>
  <c r="C133" i="1" s="1"/>
  <c r="C132" i="1" s="1"/>
  <c r="C129" i="1"/>
  <c r="D122" i="1"/>
  <c r="E122" i="1"/>
  <c r="F122" i="1"/>
  <c r="F121" i="1" s="1"/>
  <c r="H122" i="1"/>
  <c r="I122" i="1"/>
  <c r="J122" i="1"/>
  <c r="C122" i="1"/>
  <c r="D126" i="1"/>
  <c r="E126" i="1"/>
  <c r="G126" i="1"/>
  <c r="G121" i="1" s="1"/>
  <c r="I126" i="1"/>
  <c r="J126" i="1"/>
  <c r="C126" i="1"/>
  <c r="D110" i="1"/>
  <c r="E110" i="1"/>
  <c r="F110" i="1"/>
  <c r="F17" i="1" s="1"/>
  <c r="F9" i="1" s="1"/>
  <c r="G110" i="1"/>
  <c r="G17" i="1" s="1"/>
  <c r="H110" i="1"/>
  <c r="H17" i="1" s="1"/>
  <c r="H9" i="1" s="1"/>
  <c r="H7" i="1" s="1"/>
  <c r="I111" i="1"/>
  <c r="I110" i="1" s="1"/>
  <c r="I17" i="1" s="1"/>
  <c r="J111" i="1"/>
  <c r="J110" i="1" s="1"/>
  <c r="J17" i="1" s="1"/>
  <c r="J9" i="1" s="1"/>
  <c r="J7" i="1" s="1"/>
  <c r="C110" i="1"/>
  <c r="D107" i="1"/>
  <c r="E107" i="1"/>
  <c r="F107" i="1"/>
  <c r="G107" i="1"/>
  <c r="H107" i="1"/>
  <c r="I107" i="1"/>
  <c r="J108" i="1"/>
  <c r="J107" i="1" s="1"/>
  <c r="C107" i="1"/>
  <c r="D103" i="1"/>
  <c r="E103" i="1"/>
  <c r="F103" i="1"/>
  <c r="G103" i="1"/>
  <c r="H103" i="1"/>
  <c r="I104" i="1"/>
  <c r="I103" i="1" s="1"/>
  <c r="J104" i="1"/>
  <c r="J103" i="1" s="1"/>
  <c r="C103" i="1"/>
  <c r="D99" i="1"/>
  <c r="E99" i="1"/>
  <c r="G99" i="1"/>
  <c r="H99" i="1"/>
  <c r="I99" i="1"/>
  <c r="J99" i="1"/>
  <c r="C99" i="1"/>
  <c r="D86" i="1"/>
  <c r="E86" i="1"/>
  <c r="I86" i="1"/>
  <c r="J86" i="1"/>
  <c r="C86" i="1"/>
  <c r="D83" i="1"/>
  <c r="E83" i="1"/>
  <c r="F83" i="1"/>
  <c r="G83" i="1"/>
  <c r="I83" i="1"/>
  <c r="J83" i="1"/>
  <c r="C83" i="1"/>
  <c r="D81" i="1"/>
  <c r="D80" i="1" s="1"/>
  <c r="E81" i="1"/>
  <c r="E80" i="1" s="1"/>
  <c r="F81" i="1"/>
  <c r="F80" i="1" s="1"/>
  <c r="G81" i="1"/>
  <c r="G80" i="1" s="1"/>
  <c r="H81" i="1"/>
  <c r="H80" i="1" s="1"/>
  <c r="I81" i="1"/>
  <c r="I80" i="1" s="1"/>
  <c r="J81" i="1"/>
  <c r="J80" i="1" s="1"/>
  <c r="C81" i="1"/>
  <c r="C80" i="1" s="1"/>
  <c r="D78" i="1"/>
  <c r="D77" i="1" s="1"/>
  <c r="E78" i="1"/>
  <c r="E77" i="1" s="1"/>
  <c r="F78" i="1"/>
  <c r="F77" i="1" s="1"/>
  <c r="G78" i="1"/>
  <c r="G77" i="1" s="1"/>
  <c r="H78" i="1"/>
  <c r="H77" i="1" s="1"/>
  <c r="I78" i="1"/>
  <c r="I77" i="1" s="1"/>
  <c r="J78" i="1"/>
  <c r="J77" i="1" s="1"/>
  <c r="C78" i="1"/>
  <c r="C77" i="1" s="1"/>
  <c r="D71" i="1"/>
  <c r="E71" i="1"/>
  <c r="I71" i="1"/>
  <c r="J71" i="1"/>
  <c r="D62" i="1"/>
  <c r="E62" i="1"/>
  <c r="F62" i="1"/>
  <c r="G62" i="1"/>
  <c r="H62" i="1"/>
  <c r="I62" i="1"/>
  <c r="J62" i="1"/>
  <c r="C62" i="1"/>
  <c r="D54" i="1"/>
  <c r="E54" i="1"/>
  <c r="F54" i="1"/>
  <c r="G54" i="1"/>
  <c r="H54" i="1"/>
  <c r="I54" i="1"/>
  <c r="J54" i="1"/>
  <c r="C54" i="1"/>
  <c r="D55" i="1"/>
  <c r="E55" i="1"/>
  <c r="F55" i="1"/>
  <c r="G55" i="1"/>
  <c r="H55" i="1"/>
  <c r="I55" i="1"/>
  <c r="J55" i="1"/>
  <c r="C55" i="1"/>
  <c r="D46" i="1"/>
  <c r="E46" i="1"/>
  <c r="F46" i="1"/>
  <c r="G46" i="1"/>
  <c r="H46" i="1"/>
  <c r="I46" i="1"/>
  <c r="J46" i="1"/>
  <c r="C46" i="1"/>
  <c r="D38" i="1"/>
  <c r="E38" i="1"/>
  <c r="F38" i="1"/>
  <c r="G38" i="1"/>
  <c r="H38" i="1"/>
  <c r="I38" i="1"/>
  <c r="J38" i="1"/>
  <c r="C38" i="1"/>
  <c r="I260" i="1"/>
  <c r="D92" i="1" l="1"/>
  <c r="F92" i="1"/>
  <c r="I188" i="1"/>
  <c r="E92" i="1"/>
  <c r="G9" i="1"/>
  <c r="G7" i="1" s="1"/>
  <c r="C92" i="1"/>
  <c r="J92" i="1"/>
  <c r="I92" i="1"/>
  <c r="G92" i="1"/>
  <c r="H92" i="1"/>
  <c r="C61" i="1"/>
  <c r="C222" i="1"/>
  <c r="C221" i="1" s="1"/>
  <c r="E252" i="1"/>
  <c r="G252" i="1"/>
  <c r="D252" i="1"/>
  <c r="F252" i="1"/>
  <c r="H252" i="1"/>
  <c r="C252" i="1"/>
  <c r="J252" i="1"/>
  <c r="C205" i="1"/>
  <c r="C204" i="1" s="1"/>
  <c r="I148" i="1"/>
  <c r="I258" i="1"/>
  <c r="I257" i="1" s="1"/>
  <c r="I252" i="1" s="1"/>
  <c r="I19" i="1"/>
  <c r="H148" i="1"/>
  <c r="D61" i="1"/>
  <c r="J148" i="1"/>
  <c r="E61" i="1"/>
  <c r="D148" i="1"/>
  <c r="E148" i="1"/>
  <c r="G148" i="1"/>
  <c r="C148" i="1"/>
  <c r="F148" i="1"/>
  <c r="C188" i="1"/>
  <c r="F234" i="1"/>
  <c r="H234" i="1"/>
  <c r="G234" i="1"/>
  <c r="D234" i="1"/>
  <c r="I234" i="1"/>
  <c r="C234" i="1"/>
  <c r="E234" i="1"/>
  <c r="J234" i="1"/>
  <c r="C166" i="1"/>
  <c r="D174" i="1"/>
  <c r="J188" i="1"/>
  <c r="F174" i="1"/>
  <c r="D188" i="1"/>
  <c r="J166" i="1"/>
  <c r="I174" i="1"/>
  <c r="F188" i="1"/>
  <c r="E188" i="1"/>
  <c r="H188" i="1"/>
  <c r="G188" i="1"/>
  <c r="C174" i="1"/>
  <c r="H166" i="1"/>
  <c r="E166" i="1"/>
  <c r="H174" i="1"/>
  <c r="J174" i="1"/>
  <c r="G174" i="1"/>
  <c r="E174" i="1"/>
  <c r="D166" i="1"/>
  <c r="G166" i="1"/>
  <c r="I166" i="1"/>
  <c r="F166" i="1"/>
  <c r="J37" i="1"/>
  <c r="F37" i="1"/>
  <c r="J121" i="1"/>
  <c r="J116" i="1" s="1"/>
  <c r="I37" i="1"/>
  <c r="G116" i="1"/>
  <c r="G37" i="1"/>
  <c r="I121" i="1"/>
  <c r="I116" i="1" s="1"/>
  <c r="C121" i="1"/>
  <c r="D121" i="1"/>
  <c r="E121" i="1"/>
  <c r="F61" i="1"/>
  <c r="H121" i="1"/>
  <c r="H116" i="1" s="1"/>
  <c r="F116" i="1"/>
  <c r="H37" i="1"/>
  <c r="H61" i="1"/>
  <c r="E37" i="1"/>
  <c r="D37" i="1"/>
  <c r="C37" i="1"/>
  <c r="G61" i="1"/>
  <c r="I61" i="1"/>
  <c r="J61" i="1"/>
  <c r="I9" i="1" l="1"/>
  <c r="I7" i="1" s="1"/>
  <c r="F7" i="1"/>
</calcChain>
</file>

<file path=xl/sharedStrings.xml><?xml version="1.0" encoding="utf-8"?>
<sst xmlns="http://schemas.openxmlformats.org/spreadsheetml/2006/main" count="457" uniqueCount="153">
  <si>
    <t>Budžeta programmas (apakš-
programmas)
kods un nosaukums</t>
  </si>
  <si>
    <t>Vidēja termiņa budžeta ietvara likumā plānotais finansējums</t>
  </si>
  <si>
    <t xml:space="preserve">Nepieciešamais papildu finansējums </t>
  </si>
  <si>
    <t>Pasākuma īstenošanas gads
(ja pasākuma īstenošana ir terminēta)</t>
  </si>
  <si>
    <t>Pasākums</t>
  </si>
  <si>
    <t>2021. gads</t>
  </si>
  <si>
    <t>2022. gads</t>
  </si>
  <si>
    <t>2023. gads</t>
  </si>
  <si>
    <t>turpmākajā laikposmā līdz pasākuma pabeigšanai
(ja pasākuma īstenošana ir terminēta)</t>
  </si>
  <si>
    <t>turpmāk ik gadu
(ja pasākuma izpilde nav terminēta)</t>
  </si>
  <si>
    <t>Finansējums plāna realizācijai kopā</t>
  </si>
  <si>
    <t>tajā skaitā</t>
  </si>
  <si>
    <t>Izglītības uz zinātnes ministrija</t>
  </si>
  <si>
    <t xml:space="preserve">Līdzekļi neparedzētiem gadījumiem programma 99.00.00 </t>
  </si>
  <si>
    <t>Valsts budžeta programma 21.00.00</t>
  </si>
  <si>
    <t>IZM</t>
  </si>
  <si>
    <t>JSPA</t>
  </si>
  <si>
    <t>VISC</t>
  </si>
  <si>
    <t>Erasmus+: 70.15.00</t>
  </si>
  <si>
    <t>ESK 70.12.00</t>
  </si>
  <si>
    <t>Erasmus+ ESK 70.10.00</t>
  </si>
  <si>
    <t xml:space="preserve">Nozares vadības atbalsta pasākumi 97.02.00 </t>
  </si>
  <si>
    <t>Proti un dari</t>
  </si>
  <si>
    <t>ESF projekt SAM 8.3.4.</t>
  </si>
  <si>
    <t>ES Jaunatnes dialogs</t>
  </si>
  <si>
    <t>Eiropas Atveseļošanās un noturības mehānisms</t>
  </si>
  <si>
    <t>Zemkopības ministrija</t>
  </si>
  <si>
    <t>ELFLA 65.08.00</t>
  </si>
  <si>
    <t xml:space="preserve">ELFLA 65.20.00 </t>
  </si>
  <si>
    <t>EJZF 66.20.00</t>
  </si>
  <si>
    <t>Vides aizsardzības un reģionālās attīstības ministrija</t>
  </si>
  <si>
    <t>EEZ finanšu instruments</t>
  </si>
  <si>
    <t>Aizsardzības ministrija</t>
  </si>
  <si>
    <t xml:space="preserve">Jaunsardzes centrs 34.00.00. </t>
  </si>
  <si>
    <t>Ārlietu ministrija</t>
  </si>
  <si>
    <t xml:space="preserve">Nozaru vadība un politikas plānošana 97.00.00 </t>
  </si>
  <si>
    <t>Veselības ministrija</t>
  </si>
  <si>
    <t>Pašvaldību budžets</t>
  </si>
  <si>
    <t>1. Rīcības virziens</t>
  </si>
  <si>
    <t>1.1. uzdevums</t>
  </si>
  <si>
    <t>1.1.1. pasākums</t>
  </si>
  <si>
    <t>Izglītības un zinātnes ministrija</t>
  </si>
  <si>
    <t>(JSPA)</t>
  </si>
  <si>
    <t>Gala maksājumi Valsts budžeta programma 21.00.00</t>
  </si>
  <si>
    <t>Admin. JSPA Valsts budžeta programma 21.00.00*</t>
  </si>
  <si>
    <t>1.1.2. pasākums</t>
  </si>
  <si>
    <t>1.1.3. pasākums</t>
  </si>
  <si>
    <t>1.2. uzdevums</t>
  </si>
  <si>
    <t>1.2.2. pasākums</t>
  </si>
  <si>
    <t xml:space="preserve">Erasmus+: 70.15.00 </t>
  </si>
  <si>
    <t>1.3.1. pasākuma ietvaros</t>
  </si>
  <si>
    <t>1.2.3. pasākums</t>
  </si>
  <si>
    <t>(IZM)</t>
  </si>
  <si>
    <t>1.2.4. pasākums</t>
  </si>
  <si>
    <t>1.3. uzdevums</t>
  </si>
  <si>
    <t>1.3.1. pasākums</t>
  </si>
  <si>
    <t>1.3.3. pasākums</t>
  </si>
  <si>
    <t>1.3.4. pasākums</t>
  </si>
  <si>
    <t>1.3.5. pasākums</t>
  </si>
  <si>
    <t>1.3.6. pasākums</t>
  </si>
  <si>
    <t>(VISC)</t>
  </si>
  <si>
    <t>1.3.7. pasākums</t>
  </si>
  <si>
    <t>1.3.8. pasākums</t>
  </si>
  <si>
    <t>1.3.9. pasākums</t>
  </si>
  <si>
    <t>1.3.10. pasākums</t>
  </si>
  <si>
    <t>1.4. uzdevums</t>
  </si>
  <si>
    <t>1.4.1. pasākums</t>
  </si>
  <si>
    <t>1.4.2. pasākums</t>
  </si>
  <si>
    <t xml:space="preserve">Erasmus+: 70.10.00 </t>
  </si>
  <si>
    <t>ESK 70.10.00</t>
  </si>
  <si>
    <t>1.4.3. pasākums</t>
  </si>
  <si>
    <t>Erasmus+ 70.10.00</t>
  </si>
  <si>
    <t>1.4.4. pasākums</t>
  </si>
  <si>
    <t>1.4.5. pasākums</t>
  </si>
  <si>
    <t>1.4.6. pasākums</t>
  </si>
  <si>
    <t>2. rīcības virziens</t>
  </si>
  <si>
    <t>2.1. uzdevums</t>
  </si>
  <si>
    <t>2.1.1. pasākums</t>
  </si>
  <si>
    <t>2.2. uzdevums</t>
  </si>
  <si>
    <t>2.2.1. pasākums</t>
  </si>
  <si>
    <t>1.1.1. ietvaros</t>
  </si>
  <si>
    <t>2.2.2. pasākums</t>
  </si>
  <si>
    <t>2.3. uzdevums</t>
  </si>
  <si>
    <t>2.3.1. pasākums</t>
  </si>
  <si>
    <t>2.3.2. pasākums</t>
  </si>
  <si>
    <t>ES struktūrfondu un VB finansējums</t>
  </si>
  <si>
    <t>3. rīcības virziens</t>
  </si>
  <si>
    <t>3.1. uzdevums</t>
  </si>
  <si>
    <t>3.1.1. pasākums</t>
  </si>
  <si>
    <t>3.2. uzdevums</t>
  </si>
  <si>
    <t>3.2.1. pasākums</t>
  </si>
  <si>
    <t>97.00.00 Nozaru vadība un politikas plānošana</t>
  </si>
  <si>
    <t>66.20.00 EJZF</t>
  </si>
  <si>
    <t>65.20.00 ELFLA</t>
  </si>
  <si>
    <t>4.1. uzdevums</t>
  </si>
  <si>
    <t>4.1.1. pasākums</t>
  </si>
  <si>
    <t>4.2. uzdevums</t>
  </si>
  <si>
    <t>4.2.1. pasākums</t>
  </si>
  <si>
    <t>Vides Aizsardzības un reģionālās attīstības ministrija</t>
  </si>
  <si>
    <t>Ar pieejamo finansējumu pietiek līdz 2027.gada sākumam.</t>
  </si>
  <si>
    <t>ESF projekta SAM 8.3.4. finansējums</t>
  </si>
  <si>
    <t>ES Jaunatnes dialogs 70.11.00</t>
  </si>
  <si>
    <t>2026.</t>
  </si>
  <si>
    <t>*Finansējums arī NVO projektu konkursu administrēšanai</t>
  </si>
  <si>
    <t>1.4.1. pasākuma ietvaros</t>
  </si>
  <si>
    <t>Veselības ministrijas budžeta programma 46.00.00
Veselības nozares uzraudzība,
apakšprogramma 46.04.00 "Veselības veicināšana"</t>
  </si>
  <si>
    <t>2.2.1. pasākuma ietvaros</t>
  </si>
  <si>
    <t>4.2.3. pasākuma ietvaros</t>
  </si>
  <si>
    <t>1.5. uzdevums</t>
  </si>
  <si>
    <t>1.5.1. pasākums</t>
  </si>
  <si>
    <t>1.6. uzdevums</t>
  </si>
  <si>
    <t>1.6.1. pasākums</t>
  </si>
  <si>
    <t>1.6.2. pasākums</t>
  </si>
  <si>
    <t>1.6.3. pasākums</t>
  </si>
  <si>
    <t>1.7. uzdevums</t>
  </si>
  <si>
    <t>1.7.1. pasākums</t>
  </si>
  <si>
    <t>1.7.2. pasākums</t>
  </si>
  <si>
    <t>1.8. uzdevums</t>
  </si>
  <si>
    <t>1.8.1. pasākums</t>
  </si>
  <si>
    <t>2.1.2. pasākums</t>
  </si>
  <si>
    <t>2.1.8. pasākums</t>
  </si>
  <si>
    <t>2.3.3. pasākums</t>
  </si>
  <si>
    <t>2.5. uzdevums</t>
  </si>
  <si>
    <t>2.5.1. pasākums</t>
  </si>
  <si>
    <t>2.5.4. pasākums</t>
  </si>
  <si>
    <t>2.5.5. pasākums</t>
  </si>
  <si>
    <t>2.5.6. pasākums</t>
  </si>
  <si>
    <t>2.6. uzdevums</t>
  </si>
  <si>
    <t>2.6.1. pasākums</t>
  </si>
  <si>
    <t>2.6.2. pasākums</t>
  </si>
  <si>
    <t>2.7. uzdevums</t>
  </si>
  <si>
    <t>2.7.1. pasākums</t>
  </si>
  <si>
    <t>2.7.3. pasākums</t>
  </si>
  <si>
    <t>3.2.2. pasākums</t>
  </si>
  <si>
    <t>3.2.3. pasākums</t>
  </si>
  <si>
    <t>3.4. uzdevums</t>
  </si>
  <si>
    <t>3.4.1. pasākums</t>
  </si>
  <si>
    <t>3.4.2. pasākums</t>
  </si>
  <si>
    <t>4.rīcības virziens</t>
  </si>
  <si>
    <t>4.1.2. pasākums</t>
  </si>
  <si>
    <t>4.2.3. pasākums</t>
  </si>
  <si>
    <t>4.2.4. pasākums</t>
  </si>
  <si>
    <t>4.2.5. pasākums</t>
  </si>
  <si>
    <t>2.2.2. pasākuma ietvaros</t>
  </si>
  <si>
    <t>1.5.1. pasākuma ietvaros</t>
  </si>
  <si>
    <t>1.9. uzdevums</t>
  </si>
  <si>
    <t>1.9.1. pasākums</t>
  </si>
  <si>
    <t>2.1.3. pasākums</t>
  </si>
  <si>
    <t>1.4.1.pasākuma ietvaros</t>
  </si>
  <si>
    <t>Jaunatnes politikas īstenošanas plāna 2021. - 2023.g. ietekmes novērtējums uz valsts un pašvaldību budžetu
Kopsavilkums par plānā iekļauto uzdevumu īstenošanai nepieciešamo valsts un pašvaldību budžeta finansējumu, euro</t>
  </si>
  <si>
    <t>1.6.1. pasākuma ietvaros</t>
  </si>
  <si>
    <t>2.4. uzdevums</t>
  </si>
  <si>
    <t xml:space="preserve">	Pielikums
Izglītības un zinātnes ministrijas
(datums skatāms laika zīmogā) rīkojumam Nr. «DOKREGNUMURS»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</si>
</sst>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1"/>
      <name val="Arial"/>
      <family val="2"/>
      <charset val="186"/>
    </font>
    <font>
      <sz val="9"/>
      <color rgb="FF1F497D"/>
      <name val="Times New Roman"/>
      <family val="1"/>
    </font>
    <font>
      <sz val="10"/>
      <color theme="1" tint="0.14999847407452621"/>
      <name val="Arial"/>
      <family val="2"/>
      <charset val="186"/>
    </font>
    <font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7" fillId="6" borderId="0" xfId="0" applyFont="1" applyFill="1" applyBorder="1" applyAlignment="1"/>
    <xf numFmtId="2" fontId="6" fillId="0" borderId="0" xfId="0" applyNumberFormat="1" applyFont="1"/>
    <xf numFmtId="0" fontId="8" fillId="6" borderId="0" xfId="0" applyFont="1" applyFill="1" applyAlignment="1"/>
    <xf numFmtId="0" fontId="6" fillId="6" borderId="0" xfId="0" applyFont="1" applyFill="1"/>
    <xf numFmtId="0" fontId="6" fillId="0" borderId="0" xfId="0" applyFont="1" applyAlignment="1">
      <alignment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6" borderId="0" xfId="0" applyFont="1" applyFill="1"/>
    <xf numFmtId="2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2" fontId="6" fillId="6" borderId="0" xfId="0" applyNumberFormat="1" applyFont="1" applyFill="1"/>
    <xf numFmtId="2" fontId="6" fillId="0" borderId="0" xfId="0" applyNumberFormat="1" applyFont="1" applyAlignment="1"/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righ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right" vertical="center" wrapText="1"/>
    </xf>
    <xf numFmtId="0" fontId="14" fillId="3" borderId="1" xfId="0" applyNumberFormat="1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vertical="center" wrapText="1"/>
    </xf>
    <xf numFmtId="2" fontId="14" fillId="7" borderId="1" xfId="0" applyNumberFormat="1" applyFont="1" applyFill="1" applyBorder="1" applyAlignment="1">
      <alignment horizontal="right" vertical="center" wrapText="1"/>
    </xf>
    <xf numFmtId="0" fontId="14" fillId="7" borderId="1" xfId="0" applyNumberFormat="1" applyFont="1" applyFill="1" applyBorder="1" applyAlignment="1">
      <alignment horizontal="right" vertical="center" wrapText="1"/>
    </xf>
    <xf numFmtId="0" fontId="14" fillId="4" borderId="0" xfId="0" applyFont="1" applyFill="1"/>
    <xf numFmtId="2" fontId="14" fillId="4" borderId="1" xfId="0" applyNumberFormat="1" applyFont="1" applyFill="1" applyBorder="1" applyAlignment="1">
      <alignment horizontal="right"/>
    </xf>
    <xf numFmtId="0" fontId="14" fillId="4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2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right" vertical="center" wrapText="1"/>
    </xf>
    <xf numFmtId="2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2" fontId="14" fillId="6" borderId="1" xfId="0" applyNumberFormat="1" applyFont="1" applyFill="1" applyBorder="1" applyAlignment="1">
      <alignment horizontal="right" vertical="center" wrapText="1"/>
    </xf>
    <xf numFmtId="0" fontId="14" fillId="6" borderId="1" xfId="0" applyNumberFormat="1" applyFont="1" applyFill="1" applyBorder="1" applyAlignment="1">
      <alignment horizontal="right" vertical="center" wrapText="1"/>
    </xf>
    <xf numFmtId="0" fontId="14" fillId="6" borderId="0" xfId="0" applyFont="1" applyFill="1"/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/>
    </xf>
    <xf numFmtId="0" fontId="14" fillId="6" borderId="1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2" fontId="14" fillId="2" borderId="1" xfId="1" applyNumberFormat="1" applyFont="1" applyFill="1" applyBorder="1" applyAlignment="1">
      <alignment horizontal="right" vertical="center" wrapText="1"/>
    </xf>
    <xf numFmtId="0" fontId="14" fillId="2" borderId="1" xfId="1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/>
    <xf numFmtId="43" fontId="0" fillId="0" borderId="0" xfId="0" applyNumberFormat="1"/>
    <xf numFmtId="43" fontId="14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0" fontId="17" fillId="0" borderId="0" xfId="0" applyFont="1"/>
    <xf numFmtId="0" fontId="6" fillId="6" borderId="0" xfId="0" applyFont="1" applyFill="1" applyAlignment="1"/>
    <xf numFmtId="0" fontId="0" fillId="6" borderId="0" xfId="0" applyFill="1"/>
    <xf numFmtId="3" fontId="16" fillId="6" borderId="7" xfId="0" applyNumberFormat="1" applyFont="1" applyFill="1" applyBorder="1" applyAlignment="1">
      <alignment horizontal="center" vertical="center" wrapText="1"/>
    </xf>
    <xf numFmtId="43" fontId="0" fillId="6" borderId="0" xfId="0" applyNumberFormat="1" applyFill="1"/>
    <xf numFmtId="2" fontId="0" fillId="6" borderId="0" xfId="0" applyNumberFormat="1" applyFill="1"/>
    <xf numFmtId="43" fontId="15" fillId="5" borderId="5" xfId="0" applyNumberFormat="1" applyFont="1" applyFill="1" applyBorder="1" applyAlignment="1">
      <alignment horizontal="center" vertical="center" wrapText="1"/>
    </xf>
    <xf numFmtId="43" fontId="14" fillId="5" borderId="2" xfId="0" applyNumberFormat="1" applyFont="1" applyFill="1" applyBorder="1" applyAlignment="1">
      <alignment horizontal="center" vertical="center" wrapText="1"/>
    </xf>
    <xf numFmtId="43" fontId="14" fillId="5" borderId="2" xfId="0" applyNumberFormat="1" applyFont="1" applyFill="1" applyBorder="1" applyAlignment="1">
      <alignment horizontal="right" vertical="center" wrapText="1"/>
    </xf>
    <xf numFmtId="43" fontId="15" fillId="5" borderId="1" xfId="0" applyNumberFormat="1" applyFont="1" applyFill="1" applyBorder="1" applyAlignment="1">
      <alignment horizontal="center" vertical="center" wrapText="1"/>
    </xf>
    <xf numFmtId="43" fontId="14" fillId="4" borderId="1" xfId="0" applyNumberFormat="1" applyFont="1" applyFill="1" applyBorder="1" applyAlignment="1">
      <alignment wrapText="1"/>
    </xf>
    <xf numFmtId="43" fontId="14" fillId="4" borderId="1" xfId="0" applyNumberFormat="1" applyFont="1" applyFill="1" applyBorder="1" applyAlignment="1">
      <alignment vertical="center"/>
    </xf>
    <xf numFmtId="43" fontId="14" fillId="4" borderId="1" xfId="0" applyNumberFormat="1" applyFont="1" applyFill="1" applyBorder="1" applyAlignment="1">
      <alignment vertical="center" wrapText="1"/>
    </xf>
    <xf numFmtId="3" fontId="16" fillId="6" borderId="0" xfId="0" applyNumberFormat="1" applyFont="1" applyFill="1" applyBorder="1" applyAlignment="1">
      <alignment horizontal="center" vertical="center" wrapText="1"/>
    </xf>
    <xf numFmtId="43" fontId="1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3" fontId="18" fillId="4" borderId="1" xfId="0" applyNumberFormat="1" applyFont="1" applyFill="1" applyBorder="1" applyAlignment="1">
      <alignment horizontal="center" vertical="center" wrapText="1"/>
    </xf>
    <xf numFmtId="43" fontId="18" fillId="4" borderId="1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4" fillId="2" borderId="1" xfId="0" applyFont="1" applyFill="1" applyBorder="1" applyAlignment="1">
      <alignment horizontal="left" vertical="center" wrapText="1"/>
    </xf>
    <xf numFmtId="43" fontId="14" fillId="4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vertical="center" wrapText="1"/>
    </xf>
    <xf numFmtId="43" fontId="14" fillId="4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/>
    <xf numFmtId="0" fontId="14" fillId="0" borderId="1" xfId="0" applyFont="1" applyFill="1" applyBorder="1" applyAlignment="1">
      <alignment wrapText="1"/>
    </xf>
    <xf numFmtId="2" fontId="6" fillId="0" borderId="0" xfId="0" applyNumberFormat="1" applyFont="1" applyFill="1"/>
    <xf numFmtId="0" fontId="6" fillId="0" borderId="0" xfId="0" applyFont="1" applyFill="1"/>
    <xf numFmtId="1" fontId="14" fillId="4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6" fillId="7" borderId="1" xfId="0" applyFont="1" applyFill="1" applyBorder="1"/>
    <xf numFmtId="0" fontId="6" fillId="4" borderId="1" xfId="0" applyFont="1" applyFill="1" applyBorder="1"/>
    <xf numFmtId="2" fontId="6" fillId="7" borderId="1" xfId="0" applyNumberFormat="1" applyFont="1" applyFill="1" applyBorder="1" applyAlignment="1">
      <alignment horizontal="left" indent="9"/>
    </xf>
    <xf numFmtId="2" fontId="6" fillId="7" borderId="1" xfId="0" applyNumberFormat="1" applyFont="1" applyFill="1" applyBorder="1" applyAlignment="1">
      <alignment horizontal="left" indent="8"/>
    </xf>
    <xf numFmtId="2" fontId="6" fillId="7" borderId="1" xfId="0" applyNumberFormat="1" applyFont="1" applyFill="1" applyBorder="1" applyAlignment="1">
      <alignment horizontal="left" indent="7"/>
    </xf>
    <xf numFmtId="2" fontId="6" fillId="4" borderId="1" xfId="0" applyNumberFormat="1" applyFont="1" applyFill="1" applyBorder="1"/>
    <xf numFmtId="0" fontId="15" fillId="5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0" fontId="14" fillId="0" borderId="1" xfId="0" applyFont="1" applyFill="1" applyBorder="1" applyAlignment="1">
      <alignment vertical="center"/>
    </xf>
    <xf numFmtId="43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14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8" fillId="0" borderId="0" xfId="0" applyFont="1" applyFill="1" applyAlignment="1"/>
    <xf numFmtId="0" fontId="14" fillId="4" borderId="1" xfId="0" applyFont="1" applyFill="1" applyBorder="1"/>
    <xf numFmtId="0" fontId="14" fillId="7" borderId="0" xfId="0" applyFont="1" applyFill="1"/>
    <xf numFmtId="0" fontId="14" fillId="3" borderId="1" xfId="0" applyFont="1" applyFill="1" applyBorder="1"/>
    <xf numFmtId="0" fontId="6" fillId="4" borderId="1" xfId="0" applyFont="1" applyFill="1" applyBorder="1" applyAlignment="1">
      <alignment wrapText="1"/>
    </xf>
    <xf numFmtId="0" fontId="5" fillId="6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2" fillId="0" borderId="0" xfId="0" applyFont="1" applyBorder="1"/>
    <xf numFmtId="0" fontId="6" fillId="0" borderId="0" xfId="0" applyFont="1" applyBorder="1" applyAlignment="1"/>
    <xf numFmtId="0" fontId="14" fillId="3" borderId="1" xfId="0" applyFont="1" applyFill="1" applyBorder="1" applyAlignment="1">
      <alignment vertical="center"/>
    </xf>
    <xf numFmtId="2" fontId="6" fillId="3" borderId="1" xfId="0" applyNumberFormat="1" applyFont="1" applyFill="1" applyBorder="1"/>
    <xf numFmtId="0" fontId="15" fillId="9" borderId="1" xfId="0" applyFont="1" applyFill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horizontal="center" vertical="center" wrapText="1"/>
    </xf>
    <xf numFmtId="2" fontId="15" fillId="8" borderId="3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5" fillId="8" borderId="3" xfId="0" applyFont="1" applyFill="1" applyBorder="1" applyAlignment="1">
      <alignment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3" Type="http://schemas.openxmlformats.org/officeDocument/2006/relationships/revisionLog" Target="NULL"/><Relationship Id="rId7" Type="http://schemas.openxmlformats.org/officeDocument/2006/relationships/revisionLog" Target="revisionLog7.xml"/><Relationship Id="rId2" Type="http://schemas.openxmlformats.org/officeDocument/2006/relationships/revisionLog" Target="NUL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revisionLog4.xml"/><Relationship Id="rId5" Type="http://schemas.openxmlformats.org/officeDocument/2006/relationships/revisionLog" Target="NULL"/><Relationship Id="rId10" Type="http://schemas.openxmlformats.org/officeDocument/2006/relationships/revisionLog" Target="revisionLog3.xml"/><Relationship Id="rId4" Type="http://schemas.openxmlformats.org/officeDocument/2006/relationships/revisionLog" Target="NUL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9B5A2B-A530-4457-BFCA-63DE90571B6B}" diskRevisions="1" revisionId="587" version="2">
  <header guid="{06E9744C-F33C-47DE-9AA8-41E3E51F7A35}" dateTime="2021-05-19T10:34:24" maxSheetId="5" userName="Agnese Lorence" r:id="rId1">
    <sheetIdMap count="4">
      <sheetId val="1"/>
      <sheetId val="2"/>
      <sheetId val="3"/>
      <sheetId val="4"/>
    </sheetIdMap>
  </header>
  <header guid="{E5F093BC-004C-4AA3-81AD-AE8E6AC4195F}" dateTime="2021-05-19T11:05:15" maxSheetId="5" userName="Agnese Lorence" r:id="rId2" minRId="1" maxRId="98">
    <sheetIdMap count="4">
      <sheetId val="1"/>
      <sheetId val="2"/>
      <sheetId val="3"/>
      <sheetId val="4"/>
    </sheetIdMap>
  </header>
  <header guid="{0E77958B-A00E-41EE-B413-F18D296CDC1C}" dateTime="2021-05-28T07:01:53" maxSheetId="5" userName="Agnese Lorence" r:id="rId3" minRId="99" maxRId="498">
    <sheetIdMap count="4">
      <sheetId val="1"/>
      <sheetId val="2"/>
      <sheetId val="3"/>
      <sheetId val="4"/>
    </sheetIdMap>
  </header>
  <header guid="{3D047921-3B78-4500-AE4F-A5F6BDF12C76}" dateTime="2021-05-28T10:58:34" maxSheetId="5" userName="Agnese Lorence" r:id="rId4" minRId="499" maxRId="516">
    <sheetIdMap count="4">
      <sheetId val="1"/>
      <sheetId val="2"/>
      <sheetId val="3"/>
      <sheetId val="4"/>
    </sheetIdMap>
  </header>
  <header guid="{4C369E80-64AC-4641-A42D-9979966C8310}" dateTime="2021-05-29T18:15:29" maxSheetId="5" userName="DARBS" r:id="rId5" minRId="517" maxRId="535">
    <sheetIdMap count="4">
      <sheetId val="1"/>
      <sheetId val="2"/>
      <sheetId val="3"/>
      <sheetId val="4"/>
    </sheetIdMap>
  </header>
  <header guid="{05A7DC1F-3EAC-41CE-BD8A-7AA378EC4884}" dateTime="2021-05-29T18:51:25" maxSheetId="5" userName="Randa Ķeņģe" r:id="rId6" minRId="536">
    <sheetIdMap count="4">
      <sheetId val="1"/>
      <sheetId val="2"/>
      <sheetId val="3"/>
      <sheetId val="4"/>
    </sheetIdMap>
  </header>
  <header guid="{A61E0E78-6B51-4D06-8EE7-1703DEC0EE0D}" dateTime="2021-05-31T09:58:28" maxSheetId="5" userName="Agnese Lorence" r:id="rId7" minRId="537" maxRId="556">
    <sheetIdMap count="4">
      <sheetId val="1"/>
      <sheetId val="2"/>
      <sheetId val="3"/>
      <sheetId val="4"/>
    </sheetIdMap>
  </header>
  <header guid="{1730F5EF-2244-4394-98AB-893599D8D9F6}" dateTime="2021-05-31T15:01:11" maxSheetId="5" userName="Agnese Lorence" r:id="rId8" minRId="557" maxRId="586">
    <sheetIdMap count="4">
      <sheetId val="1"/>
      <sheetId val="2"/>
      <sheetId val="3"/>
      <sheetId val="4"/>
    </sheetIdMap>
  </header>
  <header guid="{73ECA739-BEA1-46AF-AE4D-7B7084DB4722}" dateTime="2021-05-31T16:01:18" maxSheetId="5" userName="Agnese Lorence" r:id="rId9">
    <sheetIdMap count="4">
      <sheetId val="1"/>
      <sheetId val="2"/>
      <sheetId val="3"/>
      <sheetId val="4"/>
    </sheetIdMap>
  </header>
  <header guid="{281FE2AA-BA57-4001-8D09-BC7C0877DEAB}" dateTime="2021-06-08T13:24:53" maxSheetId="5" userName="Sandra Obodova" r:id="rId10" minRId="587">
    <sheetIdMap count="4">
      <sheetId val="1"/>
      <sheetId val="2"/>
      <sheetId val="3"/>
      <sheetId val="4"/>
    </sheetIdMap>
  </header>
  <header guid="{449B5A2B-A530-4457-BFCA-63DE90571B6B}" dateTime="2021-06-08T13:27:20" maxSheetId="5" userName="Jekaterina Borovika" r:id="rId1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57" sId="1" ref="A185:XFD185" action="insertRow"/>
  <rrc rId="558" sId="1" ref="A185:XFD185" action="insertRow"/>
  <rfmt sheetId="1" sqref="C185:E185" start="0" length="0">
    <dxf>
      <border>
        <top style="thin">
          <color indexed="64"/>
        </top>
      </border>
    </dxf>
  </rfmt>
  <rfmt sheetId="1" sqref="C185:E1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184:E18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559" sId="1">
    <nc r="H186" t="inlineStr">
      <is>
        <t>1.6.1. pasākuma ietvaros</t>
      </is>
    </nc>
  </rcc>
  <rcc rId="560" sId="1">
    <nc r="A185" t="inlineStr">
      <is>
        <t>2.4. uzdevums</t>
      </is>
    </nc>
  </rcc>
  <rfmt sheetId="1" sqref="A185:K185">
    <dxf>
      <fill>
        <patternFill>
          <bgColor rgb="FFDDD9C3"/>
        </patternFill>
      </fill>
    </dxf>
  </rfmt>
  <rrc rId="561" sId="1" ref="A186:XFD186" action="insertRow"/>
  <rfmt sheetId="1" sqref="A186:K186">
    <dxf>
      <fill>
        <patternFill>
          <bgColor theme="0" tint="-4.9989318521683403E-2"/>
        </patternFill>
      </fill>
    </dxf>
  </rfmt>
  <rcc rId="562" sId="1" odxf="1" dxf="1">
    <nc r="A186" t="inlineStr">
      <is>
        <t>Izglītības un zinātnes ministrija</t>
      </is>
    </nc>
    <odxf>
      <alignment horizontal="right" readingOrder="0"/>
    </odxf>
    <ndxf>
      <alignment horizontal="general" readingOrder="0"/>
    </ndxf>
  </rcc>
  <rfmt sheetId="1" sqref="B186" start="0" length="0">
    <dxf>
      <alignment vertical="bottom" readingOrder="0"/>
      <border outline="0">
        <left/>
        <right/>
        <top/>
        <bottom/>
      </border>
    </dxf>
  </rfmt>
  <rcc rId="563" sId="1" odxf="1" dxf="1">
    <nc r="C186">
      <f>C187</f>
    </nc>
    <odxf>
      <font>
        <sz val="10"/>
        <name val="Arial"/>
        <scheme val="none"/>
      </font>
      <alignment horizontal="general" vertical="bottom" wrapText="0" readingOrder="0"/>
    </odxf>
    <ndxf>
      <font>
        <sz val="10"/>
        <color theme="1" tint="0.14999847407452621"/>
        <name val="Arial"/>
        <scheme val="none"/>
      </font>
      <alignment horizontal="right" vertical="center" wrapText="1" readingOrder="0"/>
    </ndxf>
  </rcc>
  <rcc rId="564" sId="1" odxf="1" dxf="1">
    <nc r="D186">
      <f>D187</f>
    </nc>
    <odxf>
      <font>
        <sz val="10"/>
        <name val="Arial"/>
        <scheme val="none"/>
      </font>
      <alignment horizontal="general" vertical="bottom" wrapText="0" readingOrder="0"/>
    </odxf>
    <ndxf>
      <font>
        <sz val="10"/>
        <color theme="1" tint="0.14999847407452621"/>
        <name val="Arial"/>
        <scheme val="none"/>
      </font>
      <alignment horizontal="right" vertical="center" wrapText="1" readingOrder="0"/>
    </ndxf>
  </rcc>
  <rcc rId="565" sId="1" odxf="1" dxf="1">
    <nc r="E186">
      <f>E187</f>
    </nc>
    <odxf>
      <font>
        <sz val="10"/>
        <name val="Arial"/>
        <scheme val="none"/>
      </font>
      <alignment horizontal="general" vertical="bottom" wrapText="0" readingOrder="0"/>
    </odxf>
    <ndxf>
      <font>
        <sz val="10"/>
        <color theme="1" tint="0.14999847407452621"/>
        <name val="Arial"/>
        <scheme val="none"/>
      </font>
      <alignment horizontal="right" vertical="center" wrapText="1" readingOrder="0"/>
    </ndxf>
  </rcc>
  <rcc rId="566" sId="1" numFmtId="4">
    <nc r="F186">
      <v>0</v>
    </nc>
  </rcc>
  <rcc rId="567" sId="1" numFmtId="4">
    <nc r="G186">
      <v>0</v>
    </nc>
  </rcc>
  <rcc rId="568" sId="1" numFmtId="4">
    <nc r="H186">
      <v>0</v>
    </nc>
  </rcc>
  <rcc rId="569" sId="1">
    <nc r="I186">
      <f>I187</f>
    </nc>
  </rcc>
  <rcc rId="570" sId="1">
    <nc r="J186">
      <f>J187</f>
    </nc>
  </rcc>
  <rcc rId="571" sId="1" odxf="1" dxf="1">
    <nc r="B187" t="inlineStr">
      <is>
        <t>Eiropas Atveseļošanās un noturības mehānisms</t>
      </is>
    </nc>
    <odxf>
      <alignment vertical="center" wrapText="0" readingOrder="0"/>
    </odxf>
    <ndxf>
      <alignment vertical="top" wrapText="1" readingOrder="0"/>
    </ndxf>
  </rcc>
  <rcc rId="572" sId="1" numFmtId="4">
    <nc r="C185">
      <v>0</v>
    </nc>
  </rcc>
  <rcc rId="573" sId="1" numFmtId="4">
    <nc r="D185">
      <v>0</v>
    </nc>
  </rcc>
  <rcc rId="574" sId="1" numFmtId="4">
    <nc r="E185">
      <v>0</v>
    </nc>
  </rcc>
  <rcc rId="575" sId="1" numFmtId="4">
    <nc r="F185">
      <v>0</v>
    </nc>
  </rcc>
  <rcc rId="576" sId="1" numFmtId="4">
    <nc r="G185">
      <v>0</v>
    </nc>
  </rcc>
  <rcc rId="577" sId="1" numFmtId="4">
    <nc r="H185">
      <v>0</v>
    </nc>
  </rcc>
  <rcc rId="578" sId="1" numFmtId="4">
    <nc r="I185">
      <v>0</v>
    </nc>
  </rcc>
  <rcc rId="579" sId="1" numFmtId="4">
    <nc r="J185">
      <v>0</v>
    </nc>
  </rcc>
  <rcc rId="580" sId="1" numFmtId="4">
    <nc r="C187">
      <v>0</v>
    </nc>
  </rcc>
  <rcc rId="581" sId="1" numFmtId="4">
    <nc r="D187">
      <v>0</v>
    </nc>
  </rcc>
  <rcc rId="582" sId="1" numFmtId="4">
    <nc r="E187">
      <v>0</v>
    </nc>
  </rcc>
  <rcc rId="583" sId="1" numFmtId="4">
    <nc r="F187">
      <v>0</v>
    </nc>
  </rcc>
  <rcc rId="584" sId="1" numFmtId="4">
    <nc r="G187">
      <v>0</v>
    </nc>
  </rcc>
  <rcc rId="585" sId="1" numFmtId="4">
    <nc r="I187">
      <v>0</v>
    </nc>
  </rcc>
  <rcc rId="586" sId="1" numFmtId="4">
    <nc r="J187">
      <v>0</v>
    </nc>
  </rcc>
  <rfmt sheetId="1" sqref="L185:L187">
    <dxf>
      <fill>
        <patternFill patternType="solid">
          <bgColor rgb="FFFFFF00"/>
        </patternFill>
      </fill>
    </dxf>
  </rfmt>
  <rcv guid="{548F5D25-7129-43AC-9B19-B301D1954C63}" action="delete"/>
  <rcv guid="{548F5D25-7129-43AC-9B19-B301D1954C6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85:L187">
    <dxf>
      <fill>
        <patternFill patternType="none">
          <bgColor auto="1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" sId="1">
    <oc r="A1" t="inlineStr">
      <is>
        <t>2.	Pielikums
Izglītības un zinātnes ministrijas
(datums skatāms laika zīmogā) rīkojumam Nr. «DOKREGNUMURS»</t>
      </is>
    </oc>
    <nc r="A1" t="inlineStr">
      <is>
        <t xml:space="preserve">	Pielikums
Izglītības un zinātnes ministrijas
(datums skatāms laika zīmogā) rīkojumam Nr. «DOKREGNUMURS»</t>
      </is>
    </nc>
  </rcc>
  <rcv guid="{84F25466-4A59-4195-B4C0-6DA18127F27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AEE9D78-57EC-4612-885D-2FA012B27DB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A116" guid="{00000000-0000-0000-0000-000000000000}" action="delete" author="Agnese Lorence"/>
  <rcmt sheetId="1" cell="A117" guid="{00000000-0000-0000-0000-000000000000}" action="delete" author="Agnese Lorence"/>
  <rcmt sheetId="1" cell="A121" guid="{00000000-0000-0000-0000-000000000000}" action="delete" author="Agnese Lorence"/>
  <rfmt sheetId="1" sqref="C45:H45">
    <dxf>
      <fill>
        <patternFill patternType="none">
          <bgColor auto="1"/>
        </patternFill>
      </fill>
    </dxf>
  </rfmt>
  <rfmt sheetId="1" sqref="C52:H53">
    <dxf>
      <fill>
        <patternFill patternType="none">
          <bgColor auto="1"/>
        </patternFill>
      </fill>
    </dxf>
  </rfmt>
  <rfmt sheetId="1" sqref="C64:H65">
    <dxf>
      <fill>
        <patternFill patternType="none">
          <bgColor auto="1"/>
        </patternFill>
      </fill>
    </dxf>
  </rfmt>
  <rfmt sheetId="1" sqref="F69">
    <dxf>
      <fill>
        <patternFill patternType="none">
          <bgColor auto="1"/>
        </patternFill>
      </fill>
    </dxf>
  </rfmt>
  <rfmt sheetId="1" sqref="C72:H72">
    <dxf>
      <fill>
        <patternFill>
          <bgColor theme="0" tint="-4.9989318521683403E-2"/>
        </patternFill>
      </fill>
    </dxf>
  </rfmt>
  <rfmt sheetId="1" sqref="F87:H87">
    <dxf>
      <fill>
        <patternFill>
          <bgColor theme="0" tint="-4.9989318521683403E-2"/>
        </patternFill>
      </fill>
    </dxf>
  </rfmt>
  <rfmt sheetId="1" sqref="G85:H85">
    <dxf>
      <fill>
        <patternFill patternType="none">
          <bgColor auto="1"/>
        </patternFill>
      </fill>
    </dxf>
  </rfmt>
  <rfmt sheetId="1" sqref="C101:H102">
    <dxf>
      <fill>
        <patternFill patternType="none">
          <bgColor auto="1"/>
        </patternFill>
      </fill>
    </dxf>
  </rfmt>
  <rfmt sheetId="1" sqref="D101:E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105:H106">
    <dxf>
      <fill>
        <patternFill patternType="none">
          <bgColor auto="1"/>
        </patternFill>
      </fill>
    </dxf>
  </rfmt>
  <rfmt sheetId="1" sqref="C109:H109">
    <dxf>
      <fill>
        <patternFill patternType="none">
          <bgColor auto="1"/>
        </patternFill>
      </fill>
    </dxf>
  </rfmt>
  <rfmt sheetId="1" sqref="D109:E10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128:H128">
    <dxf>
      <fill>
        <patternFill patternType="none">
          <bgColor auto="1"/>
        </patternFill>
      </fill>
    </dxf>
  </rfmt>
  <rfmt sheetId="1" sqref="C128:H1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135:H135">
    <dxf>
      <fill>
        <patternFill patternType="none">
          <bgColor auto="1"/>
        </patternFill>
      </fill>
    </dxf>
  </rfmt>
  <rfmt sheetId="1" sqref="A95:XFD98">
    <dxf>
      <fill>
        <patternFill patternType="none">
          <bgColor auto="1"/>
        </patternFill>
      </fill>
    </dxf>
  </rfmt>
  <rfmt sheetId="1" sqref="A91:A92">
    <dxf>
      <fill>
        <patternFill patternType="none">
          <bgColor auto="1"/>
        </patternFill>
      </fill>
    </dxf>
  </rfmt>
  <rfmt sheetId="1" sqref="A92:XFD92">
    <dxf>
      <fill>
        <patternFill patternType="none">
          <bgColor auto="1"/>
        </patternFill>
      </fill>
    </dxf>
  </rfmt>
  <rfmt sheetId="1" sqref="A93:XFD93">
    <dxf>
      <fill>
        <patternFill patternType="none">
          <bgColor auto="1"/>
        </patternFill>
      </fill>
    </dxf>
  </rfmt>
  <rfmt sheetId="1" sqref="F116:H116">
    <dxf>
      <fill>
        <patternFill>
          <bgColor rgb="FFDDD9C3"/>
        </patternFill>
      </fill>
    </dxf>
  </rfmt>
  <rfmt sheetId="1" sqref="A143:XFD143">
    <dxf>
      <fill>
        <patternFill patternType="none">
          <bgColor auto="1"/>
        </patternFill>
      </fill>
    </dxf>
  </rfmt>
  <rfmt sheetId="1" sqref="A144:XFD144">
    <dxf>
      <fill>
        <patternFill patternType="none">
          <bgColor auto="1"/>
        </patternFill>
      </fill>
    </dxf>
  </rfmt>
  <rfmt sheetId="1" sqref="A145:XFD146">
    <dxf>
      <fill>
        <patternFill patternType="none">
          <bgColor auto="1"/>
        </patternFill>
      </fill>
    </dxf>
  </rfmt>
  <rfmt sheetId="1" sqref="G146">
    <dxf>
      <fill>
        <patternFill patternType="solid">
          <bgColor rgb="FFFFC000"/>
        </patternFill>
      </fill>
    </dxf>
  </rfmt>
  <rfmt sheetId="1" sqref="A145:K145">
    <dxf>
      <fill>
        <patternFill patternType="solid">
          <bgColor theme="0" tint="-4.9989318521683403E-2"/>
        </patternFill>
      </fill>
    </dxf>
  </rfmt>
  <rfmt sheetId="1" sqref="A144:K144">
    <dxf>
      <fill>
        <patternFill patternType="solid">
          <bgColor theme="9" tint="0.79998168889431442"/>
        </patternFill>
      </fill>
    </dxf>
  </rfmt>
  <rfmt sheetId="1" sqref="A143:K143">
    <dxf>
      <fill>
        <patternFill patternType="solid">
          <bgColor rgb="FFDDD9C3"/>
        </patternFill>
      </fill>
    </dxf>
  </rfmt>
  <rcc rId="537" sId="1" numFmtId="4">
    <nc r="C144">
      <v>0</v>
    </nc>
  </rcc>
  <rcc rId="538" sId="1" numFmtId="4">
    <nc r="D144">
      <v>0</v>
    </nc>
  </rcc>
  <rcc rId="539" sId="1" numFmtId="4">
    <nc r="E144">
      <v>0</v>
    </nc>
  </rcc>
  <rcc rId="540" sId="1" numFmtId="4">
    <nc r="F144">
      <v>0</v>
    </nc>
  </rcc>
  <rcc rId="541" sId="1" numFmtId="4">
    <nc r="G144">
      <v>30000</v>
    </nc>
  </rcc>
  <rcc rId="542" sId="1" numFmtId="4">
    <nc r="G143">
      <v>30000</v>
    </nc>
  </rcc>
  <rcc rId="543" sId="1" numFmtId="4">
    <nc r="C143">
      <v>0</v>
    </nc>
  </rcc>
  <rcc rId="544" sId="1" numFmtId="4">
    <nc r="D143">
      <v>0</v>
    </nc>
  </rcc>
  <rcc rId="545" sId="1" numFmtId="4">
    <nc r="E143">
      <v>0</v>
    </nc>
  </rcc>
  <rcc rId="546" sId="1" numFmtId="4">
    <nc r="F143">
      <v>0</v>
    </nc>
  </rcc>
  <rcc rId="547" sId="1" numFmtId="4">
    <nc r="H143">
      <v>0</v>
    </nc>
  </rcc>
  <rcc rId="548" sId="1" numFmtId="4">
    <nc r="I143">
      <v>0</v>
    </nc>
  </rcc>
  <rcc rId="549" sId="1" numFmtId="4">
    <nc r="J143">
      <v>0</v>
    </nc>
  </rcc>
  <rcc rId="550" sId="1" numFmtId="4">
    <nc r="J144">
      <v>0</v>
    </nc>
  </rcc>
  <rcc rId="551" sId="1" numFmtId="4">
    <nc r="I144">
      <v>0</v>
    </nc>
  </rcc>
  <rcc rId="552" sId="1" numFmtId="4">
    <nc r="H144">
      <v>0</v>
    </nc>
  </rcc>
  <rfmt sheetId="1" sqref="C155:H156">
    <dxf>
      <fill>
        <patternFill patternType="none">
          <bgColor auto="1"/>
        </patternFill>
      </fill>
    </dxf>
  </rfmt>
  <rfmt sheetId="1" sqref="A157">
    <dxf>
      <fill>
        <patternFill>
          <bgColor theme="9" tint="0.79998168889431442"/>
        </patternFill>
      </fill>
    </dxf>
  </rfmt>
  <rfmt sheetId="1" sqref="A158">
    <dxf>
      <fill>
        <patternFill>
          <bgColor theme="0" tint="-4.9989318521683403E-2"/>
        </patternFill>
      </fill>
    </dxf>
  </rfmt>
  <rfmt sheetId="1" sqref="F184:H184">
    <dxf>
      <fill>
        <patternFill patternType="none">
          <bgColor auto="1"/>
        </patternFill>
      </fill>
    </dxf>
  </rfmt>
  <rfmt sheetId="1" sqref="C188:H189">
    <dxf>
      <fill>
        <patternFill patternType="none">
          <bgColor auto="1"/>
        </patternFill>
      </fill>
    </dxf>
  </rfmt>
  <rfmt sheetId="1" sqref="F204:H204">
    <dxf>
      <fill>
        <patternFill patternType="none">
          <bgColor auto="1"/>
        </patternFill>
      </fill>
    </dxf>
  </rfmt>
  <rfmt sheetId="1" sqref="C208:H209">
    <dxf>
      <fill>
        <patternFill patternType="none">
          <bgColor auto="1"/>
        </patternFill>
      </fill>
    </dxf>
  </rfmt>
  <rfmt sheetId="1" sqref="C230:J230">
    <dxf>
      <fill>
        <patternFill patternType="none">
          <bgColor auto="1"/>
        </patternFill>
      </fill>
    </dxf>
  </rfmt>
  <rfmt sheetId="1" sqref="C244:H244">
    <dxf>
      <fill>
        <patternFill patternType="none">
          <bgColor auto="1"/>
        </patternFill>
      </fill>
    </dxf>
  </rfmt>
  <rfmt sheetId="1" sqref="C252:H253">
    <dxf>
      <fill>
        <patternFill patternType="none">
          <bgColor auto="1"/>
        </patternFill>
      </fill>
    </dxf>
  </rfmt>
  <rfmt sheetId="1" sqref="L256:L260" start="0" length="0">
    <dxf>
      <border>
        <left/>
      </border>
    </dxf>
  </rfmt>
  <rfmt sheetId="1" sqref="L256" start="0" length="0">
    <dxf>
      <border>
        <top/>
      </border>
    </dxf>
  </rfmt>
  <rfmt sheetId="1" sqref="L256:L260" start="0" length="0">
    <dxf>
      <border>
        <right/>
      </border>
    </dxf>
  </rfmt>
  <rfmt sheetId="1" sqref="L260" start="0" length="0">
    <dxf>
      <border>
        <bottom/>
      </border>
    </dxf>
  </rfmt>
  <rfmt sheetId="1" sqref="L256:L260">
    <dxf>
      <border>
        <top/>
        <bottom/>
        <horizontal/>
      </border>
    </dxf>
  </rfmt>
  <rfmt sheetId="1" sqref="K256:K260" start="0" length="0">
    <dxf>
      <border>
        <right style="thin">
          <color indexed="64"/>
        </right>
      </border>
    </dxf>
  </rfmt>
  <rfmt sheetId="1" sqref="K256:K260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553" sId="1">
    <nc r="H13">
      <f>H40+H41+H42+H59+H136+H169+H172+H173+H178</f>
    </nc>
  </rcc>
  <rcc rId="554" sId="1">
    <oc r="H13">
      <f>H40+H41+H42+H136+H169+H172+H173+G178</f>
    </oc>
    <nc r="H13">
      <f>H40+H41+H42+H136+H169+H172+H173+H178</f>
    </nc>
  </rcc>
  <rfmt sheetId="1" sqref="H13">
    <dxf>
      <fill>
        <patternFill patternType="none">
          <bgColor auto="1"/>
        </patternFill>
      </fill>
    </dxf>
  </rfmt>
  <rfmt sheetId="1" sqref="H13">
    <dxf>
      <fill>
        <patternFill patternType="solid">
          <bgColor theme="0" tint="-4.9989318521683403E-2"/>
        </patternFill>
      </fill>
    </dxf>
  </rfmt>
  <rfmt sheetId="1" sqref="G13">
    <dxf>
      <fill>
        <patternFill>
          <bgColor theme="0" tint="-4.9989318521683403E-2"/>
        </patternFill>
      </fill>
    </dxf>
  </rfmt>
  <rfmt sheetId="1" sqref="G12">
    <dxf>
      <fill>
        <patternFill>
          <bgColor theme="0" tint="-4.9989318521683403E-2"/>
        </patternFill>
      </fill>
    </dxf>
  </rfmt>
  <rcc rId="555" sId="1">
    <oc r="G11">
      <f>G40+G42+G41+G56+G59+G66+G79+G82+G115+G119+G136+G146+G169+G172+G173+G178+G221</f>
    </oc>
    <nc r="G11">
      <f>G40+G42+G41+G56+G59+G66+G79+G82+G115+G119+G136+G146+G169+G172+G173+G177+G178+G221</f>
    </nc>
  </rcc>
  <rfmt sheetId="1" sqref="G146">
    <dxf>
      <fill>
        <patternFill patternType="none">
          <bgColor auto="1"/>
        </patternFill>
      </fill>
    </dxf>
  </rfmt>
  <rcc rId="556" sId="1">
    <oc r="I185">
      <f>I186+I190+I193</f>
    </oc>
    <nc r="I185">
      <f>I186+I190+I193</f>
    </nc>
  </rcc>
  <rfmt sheetId="1" sqref="A178:J178">
    <dxf>
      <fill>
        <patternFill patternType="none">
          <bgColor auto="1"/>
        </patternFill>
      </fill>
    </dxf>
  </rfmt>
  <rcmt sheetId="1" cell="A221" guid="{00000000-0000-0000-0000-000000000000}" action="delete" author="Agnese Lorence"/>
  <rfmt sheetId="1" sqref="G11">
    <dxf>
      <fill>
        <patternFill>
          <bgColor theme="0" tint="-4.9989318521683403E-2"/>
        </patternFill>
      </fill>
    </dxf>
  </rfmt>
  <rfmt sheetId="1" sqref="G7">
    <dxf>
      <fill>
        <patternFill>
          <bgColor theme="0" tint="-0.14999847407452621"/>
        </patternFill>
      </fill>
    </dxf>
  </rfmt>
  <rfmt sheetId="1" sqref="G9">
    <dxf>
      <fill>
        <patternFill>
          <bgColor theme="0" tint="-0.1499984740745262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6"/>
  <sheetViews>
    <sheetView tabSelected="1" zoomScale="70" zoomScaleNormal="70" workbookViewId="0">
      <selection sqref="A1:K1"/>
    </sheetView>
  </sheetViews>
  <sheetFormatPr defaultColWidth="8.90625" defaultRowHeight="12.5" x14ac:dyDescent="0.25"/>
  <cols>
    <col min="1" max="1" width="16.54296875" style="2" customWidth="1"/>
    <col min="2" max="2" width="22.08984375" style="12" customWidth="1"/>
    <col min="3" max="3" width="16.90625" style="9" customWidth="1"/>
    <col min="4" max="4" width="14.6328125" style="9" customWidth="1"/>
    <col min="5" max="5" width="15.453125" style="9" customWidth="1"/>
    <col min="6" max="6" width="14.36328125" style="9" customWidth="1"/>
    <col min="7" max="7" width="14.6328125" style="9" customWidth="1"/>
    <col min="8" max="8" width="14.453125" style="9" customWidth="1"/>
    <col min="9" max="9" width="14.54296875" style="9" customWidth="1"/>
    <col min="10" max="10" width="15" style="9" customWidth="1"/>
    <col min="11" max="11" width="11.453125" style="9" customWidth="1"/>
    <col min="12" max="12" width="20.36328125" style="1" customWidth="1"/>
    <col min="13" max="13" width="14.36328125" style="2" bestFit="1" customWidth="1"/>
    <col min="14" max="14" width="13.54296875" style="2" customWidth="1"/>
    <col min="15" max="15" width="13.36328125" style="2" customWidth="1"/>
    <col min="16" max="16" width="16.453125" style="2" customWidth="1"/>
    <col min="17" max="17" width="8.90625" style="2"/>
    <col min="18" max="18" width="9.6328125" style="2" bestFit="1" customWidth="1"/>
    <col min="19" max="16384" width="8.90625" style="2"/>
  </cols>
  <sheetData>
    <row r="1" spans="1:16" ht="42.65" customHeight="1" x14ac:dyDescent="0.25">
      <c r="A1" s="139" t="s">
        <v>152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6" ht="49.25" customHeight="1" x14ac:dyDescent="0.3">
      <c r="A2" s="140" t="s">
        <v>149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6" ht="32.4" customHeight="1" x14ac:dyDescent="0.25">
      <c r="A3" s="25"/>
      <c r="B3" s="137" t="s">
        <v>0</v>
      </c>
      <c r="C3" s="134" t="s">
        <v>1</v>
      </c>
      <c r="D3" s="134"/>
      <c r="E3" s="134"/>
      <c r="F3" s="134" t="s">
        <v>2</v>
      </c>
      <c r="G3" s="134"/>
      <c r="H3" s="134"/>
      <c r="I3" s="134"/>
      <c r="J3" s="134"/>
      <c r="K3" s="134" t="s">
        <v>3</v>
      </c>
    </row>
    <row r="4" spans="1:16" ht="22.25" customHeight="1" x14ac:dyDescent="0.25">
      <c r="A4" s="26" t="s">
        <v>4</v>
      </c>
      <c r="B4" s="137"/>
      <c r="C4" s="134"/>
      <c r="D4" s="134"/>
      <c r="E4" s="134"/>
      <c r="F4" s="134"/>
      <c r="G4" s="134"/>
      <c r="H4" s="134"/>
      <c r="I4" s="134"/>
      <c r="J4" s="134"/>
      <c r="K4" s="134"/>
    </row>
    <row r="5" spans="1:16" ht="54.65" customHeight="1" x14ac:dyDescent="0.25">
      <c r="A5" s="27"/>
      <c r="B5" s="137"/>
      <c r="C5" s="134" t="s">
        <v>5</v>
      </c>
      <c r="D5" s="134" t="s">
        <v>6</v>
      </c>
      <c r="E5" s="134" t="s">
        <v>7</v>
      </c>
      <c r="F5" s="134" t="s">
        <v>5</v>
      </c>
      <c r="G5" s="134" t="s">
        <v>6</v>
      </c>
      <c r="H5" s="134" t="s">
        <v>7</v>
      </c>
      <c r="I5" s="134" t="s">
        <v>8</v>
      </c>
      <c r="J5" s="134" t="s">
        <v>9</v>
      </c>
      <c r="K5" s="134"/>
    </row>
    <row r="6" spans="1:16" ht="49.25" customHeight="1" thickBot="1" x14ac:dyDescent="0.3">
      <c r="A6" s="28"/>
      <c r="B6" s="138"/>
      <c r="C6" s="135"/>
      <c r="D6" s="135"/>
      <c r="E6" s="135"/>
      <c r="F6" s="135"/>
      <c r="G6" s="135"/>
      <c r="H6" s="135"/>
      <c r="I6" s="135"/>
      <c r="J6" s="135"/>
      <c r="K6" s="135"/>
      <c r="L6" s="75"/>
      <c r="M6" s="11"/>
      <c r="N6" s="11"/>
      <c r="O6" s="11"/>
      <c r="P6" s="11"/>
    </row>
    <row r="7" spans="1:16" customFormat="1" ht="56.4" customHeight="1" thickBot="1" x14ac:dyDescent="0.4">
      <c r="A7" s="29" t="s">
        <v>10</v>
      </c>
      <c r="B7" s="80"/>
      <c r="C7" s="80">
        <f t="shared" ref="C7:J7" si="0">C9+C23+C27+C29+C31+C33+C35</f>
        <v>16727451.289999999</v>
      </c>
      <c r="D7" s="80">
        <f t="shared" si="0"/>
        <v>14174765.289999999</v>
      </c>
      <c r="E7" s="80">
        <f t="shared" si="0"/>
        <v>15301565.289999999</v>
      </c>
      <c r="F7" s="80">
        <f t="shared" si="0"/>
        <v>7360823.6799999997</v>
      </c>
      <c r="G7" s="80">
        <f t="shared" si="0"/>
        <v>10663985.68</v>
      </c>
      <c r="H7" s="80">
        <f t="shared" si="0"/>
        <v>9268823.6799999997</v>
      </c>
      <c r="I7" s="80">
        <f t="shared" si="0"/>
        <v>6011250</v>
      </c>
      <c r="J7" s="80">
        <f t="shared" si="0"/>
        <v>7815723.6799999997</v>
      </c>
      <c r="K7" s="30"/>
      <c r="L7" s="76"/>
      <c r="M7" s="76"/>
      <c r="N7" s="76"/>
      <c r="O7" s="76"/>
      <c r="P7" s="76"/>
    </row>
    <row r="8" spans="1:16" customFormat="1" ht="14.5" x14ac:dyDescent="0.35">
      <c r="A8" s="31" t="s">
        <v>11</v>
      </c>
      <c r="B8" s="81"/>
      <c r="C8" s="81"/>
      <c r="D8" s="82"/>
      <c r="E8" s="82"/>
      <c r="F8" s="82"/>
      <c r="G8" s="82"/>
      <c r="H8" s="82"/>
      <c r="I8" s="82"/>
      <c r="J8" s="82"/>
      <c r="K8" s="32"/>
      <c r="L8" s="76"/>
      <c r="M8" s="76"/>
      <c r="N8" s="76"/>
      <c r="O8" s="76"/>
      <c r="P8" s="76"/>
    </row>
    <row r="9" spans="1:16" customFormat="1" ht="39" x14ac:dyDescent="0.35">
      <c r="A9" s="33" t="s">
        <v>12</v>
      </c>
      <c r="B9" s="83"/>
      <c r="C9" s="83">
        <f>C11+C15+C16+C17+C18+C19+C20+C21+C22</f>
        <v>3840903</v>
      </c>
      <c r="D9" s="83">
        <f>D11+D15+D16+D17+D18+D19+D20+D21+D22</f>
        <v>1039673</v>
      </c>
      <c r="E9" s="83">
        <f>E11+E15+E16+E17+E18+E19+E20+E21+E22</f>
        <v>579673</v>
      </c>
      <c r="F9" s="111">
        <f>F10+F11+F15+F16+F17+F18+F19+F20+F21+F22</f>
        <v>7316823.6799999997</v>
      </c>
      <c r="G9" s="83">
        <f>G11+G15+G16+G17+G18+G19+G20+G21+G22</f>
        <v>10626985.68</v>
      </c>
      <c r="H9" s="83">
        <f>H11+H15+H16+H17+H18+H19+H20+H21+H22</f>
        <v>9241823.6799999997</v>
      </c>
      <c r="I9" s="83">
        <f>I11+I15+I16+I17+I18+I19+I20+I21+I22</f>
        <v>6011250</v>
      </c>
      <c r="J9" s="83">
        <f>J11+J15+J16+J17+J18+J19+J20+J21+J22</f>
        <v>7800723.6799999997</v>
      </c>
      <c r="K9" s="34"/>
      <c r="L9" s="77"/>
      <c r="M9" s="76"/>
      <c r="N9" s="76"/>
      <c r="O9" s="76"/>
      <c r="P9" s="76"/>
    </row>
    <row r="10" spans="1:16" customFormat="1" ht="37.5" x14ac:dyDescent="0.35">
      <c r="A10" s="33"/>
      <c r="B10" s="91" t="s">
        <v>13</v>
      </c>
      <c r="C10" s="92"/>
      <c r="D10" s="92"/>
      <c r="E10" s="92"/>
      <c r="F10" s="90"/>
      <c r="G10" s="88"/>
      <c r="H10" s="88"/>
      <c r="I10" s="88"/>
      <c r="J10" s="88"/>
      <c r="K10" s="89"/>
      <c r="L10" s="87"/>
      <c r="M10" s="76"/>
      <c r="N10" s="76"/>
      <c r="O10" s="76"/>
      <c r="P10" s="76"/>
    </row>
    <row r="11" spans="1:16" customFormat="1" ht="26" x14ac:dyDescent="0.35">
      <c r="A11" s="33"/>
      <c r="B11" s="84" t="s">
        <v>14</v>
      </c>
      <c r="C11" s="72">
        <f t="shared" ref="C11:I11" si="1">C40+C42+C41+C56+C59+C66+C79+C82+C115+C119+C136+C169+C172+C173+C177+C224</f>
        <v>574446</v>
      </c>
      <c r="D11" s="72">
        <f t="shared" si="1"/>
        <v>574522</v>
      </c>
      <c r="E11" s="72">
        <f t="shared" si="1"/>
        <v>574522</v>
      </c>
      <c r="F11" s="72">
        <f t="shared" si="1"/>
        <v>0</v>
      </c>
      <c r="G11" s="72">
        <f>G40+G42+G41+G56+G59+G66+G79+G82+G115+G119+G136+G146+G169+G172+G173+G177+G178+G224</f>
        <v>555000</v>
      </c>
      <c r="H11" s="72">
        <f>H40+H42+H41+H56+H59+H66+H79+H82+H115+H119+H136+H169+H172+H173+H178+H224</f>
        <v>525000</v>
      </c>
      <c r="I11" s="72">
        <f t="shared" si="1"/>
        <v>0</v>
      </c>
      <c r="J11" s="72">
        <f>J40+J42+J41+J56+J59+J66+J79+J82+J115+J119+J136+J169+J172+J173+J178+J224</f>
        <v>525000</v>
      </c>
      <c r="K11" s="37"/>
      <c r="L11" s="87"/>
      <c r="M11" s="76"/>
      <c r="N11" s="76"/>
      <c r="O11" s="76"/>
      <c r="P11" s="76"/>
    </row>
    <row r="12" spans="1:16" customFormat="1" ht="14.5" x14ac:dyDescent="0.35">
      <c r="A12" s="33"/>
      <c r="B12" s="95" t="s">
        <v>15</v>
      </c>
      <c r="C12" s="72">
        <f>C56+C82+C115+C119+C66</f>
        <v>35947</v>
      </c>
      <c r="D12" s="72">
        <f>D56+D66+D82+D115+D119+D224+D59</f>
        <v>38335</v>
      </c>
      <c r="E12" s="72">
        <f>E56+E59+E66+E82+E115+E119+E224</f>
        <v>37485</v>
      </c>
      <c r="F12" s="97">
        <f>F56+F66+F82+F115+F119+F224</f>
        <v>0</v>
      </c>
      <c r="G12" s="72">
        <f>G56+G59+G82+G119+G224+G146</f>
        <v>30000</v>
      </c>
      <c r="H12" s="72">
        <f>H56+H59+H66+H82+H119+H224</f>
        <v>42100</v>
      </c>
      <c r="I12" s="72">
        <f>I56+I59+I66+I82+I115+I119+I224</f>
        <v>0</v>
      </c>
      <c r="J12" s="72">
        <f>J56+J59+J120+J115+J82+J66+J224</f>
        <v>42100</v>
      </c>
      <c r="K12" s="37"/>
      <c r="L12" s="87"/>
      <c r="M12" s="76"/>
      <c r="N12" s="76"/>
      <c r="O12" s="76"/>
      <c r="P12" s="76"/>
    </row>
    <row r="13" spans="1:16" customFormat="1" ht="14.5" x14ac:dyDescent="0.35">
      <c r="A13" s="33"/>
      <c r="B13" s="95" t="s">
        <v>16</v>
      </c>
      <c r="C13" s="72">
        <f>C40+C41+C42+C136+C172+C169</f>
        <v>530669</v>
      </c>
      <c r="D13" s="72">
        <f>D40+D41+D42+D136+D169+D172+D173</f>
        <v>525287</v>
      </c>
      <c r="E13" s="72">
        <f>E40+E41+E42+E136+E169+E172+E173</f>
        <v>525787</v>
      </c>
      <c r="F13" s="72"/>
      <c r="G13" s="72">
        <f>G40+G41+G42+G136+G169+G172+G173+G178</f>
        <v>525000</v>
      </c>
      <c r="H13" s="72">
        <f>H40+H41+H42+H136+H169+H172+H173+H178</f>
        <v>482900</v>
      </c>
      <c r="I13" s="72">
        <f>I40+I41+I42+I136+I169+I172+I173</f>
        <v>0</v>
      </c>
      <c r="J13" s="72">
        <f>J40+J41+J42+J136+J169+J172+J173</f>
        <v>182900</v>
      </c>
      <c r="K13" s="37"/>
      <c r="L13" s="87"/>
      <c r="M13" s="76"/>
      <c r="N13" s="76"/>
      <c r="O13" s="76"/>
      <c r="P13" s="76"/>
    </row>
    <row r="14" spans="1:16" customFormat="1" ht="14.5" x14ac:dyDescent="0.35">
      <c r="A14" s="33"/>
      <c r="B14" s="95" t="s">
        <v>17</v>
      </c>
      <c r="C14" s="72">
        <f t="shared" ref="C14:I14" si="2">C79+C177</f>
        <v>7830</v>
      </c>
      <c r="D14" s="72">
        <f t="shared" si="2"/>
        <v>10900</v>
      </c>
      <c r="E14" s="72">
        <f t="shared" si="2"/>
        <v>11250</v>
      </c>
      <c r="F14" s="72">
        <f t="shared" si="2"/>
        <v>0</v>
      </c>
      <c r="G14" s="72">
        <f>G79</f>
        <v>0</v>
      </c>
      <c r="H14" s="72">
        <f>H79</f>
        <v>0</v>
      </c>
      <c r="I14" s="72">
        <f t="shared" si="2"/>
        <v>0</v>
      </c>
      <c r="J14" s="72">
        <f>J79+J178</f>
        <v>300000</v>
      </c>
      <c r="K14" s="37"/>
      <c r="L14" s="87"/>
      <c r="M14" s="76"/>
      <c r="N14" s="76"/>
      <c r="O14" s="76"/>
      <c r="P14" s="76"/>
    </row>
    <row r="15" spans="1:16" customFormat="1" ht="14.5" x14ac:dyDescent="0.35">
      <c r="A15" s="35"/>
      <c r="B15" s="85" t="s">
        <v>18</v>
      </c>
      <c r="C15" s="72">
        <f>C95</f>
        <v>850000</v>
      </c>
      <c r="D15" s="72">
        <f t="shared" ref="D15:F15" si="3">D95</f>
        <v>0</v>
      </c>
      <c r="E15" s="72">
        <f t="shared" si="3"/>
        <v>0</v>
      </c>
      <c r="F15" s="72">
        <f t="shared" si="3"/>
        <v>4536741.84</v>
      </c>
      <c r="G15" s="72">
        <f>G95</f>
        <v>4536741.84</v>
      </c>
      <c r="H15" s="72">
        <f>H95</f>
        <v>4536741.84</v>
      </c>
      <c r="I15" s="72">
        <f t="shared" ref="I15:J15" si="4">I95</f>
        <v>0</v>
      </c>
      <c r="J15" s="72">
        <f t="shared" si="4"/>
        <v>4536741.84</v>
      </c>
      <c r="K15" s="37"/>
      <c r="L15" s="78"/>
      <c r="M15" s="78"/>
      <c r="N15" s="79"/>
      <c r="O15" s="76"/>
      <c r="P15" s="76"/>
    </row>
    <row r="16" spans="1:16" customFormat="1" ht="14.5" x14ac:dyDescent="0.35">
      <c r="A16" s="35"/>
      <c r="B16" s="86" t="s">
        <v>19</v>
      </c>
      <c r="C16" s="72">
        <f>C96</f>
        <v>450000</v>
      </c>
      <c r="D16" s="72">
        <f t="shared" ref="D16:J16" si="5">D96</f>
        <v>0</v>
      </c>
      <c r="E16" s="72">
        <f t="shared" si="5"/>
        <v>0</v>
      </c>
      <c r="F16" s="72">
        <f t="shared" si="5"/>
        <v>1288070.8400000001</v>
      </c>
      <c r="G16" s="72">
        <f t="shared" si="5"/>
        <v>1288070.8400000001</v>
      </c>
      <c r="H16" s="72">
        <f t="shared" si="5"/>
        <v>1288070.8400000001</v>
      </c>
      <c r="I16" s="72">
        <f t="shared" si="5"/>
        <v>0</v>
      </c>
      <c r="J16" s="72">
        <f t="shared" si="5"/>
        <v>1288070.8400000001</v>
      </c>
      <c r="K16" s="37"/>
      <c r="L16" s="76"/>
      <c r="M16" s="76"/>
      <c r="N16" s="79"/>
      <c r="O16" s="76"/>
      <c r="P16" s="76"/>
    </row>
    <row r="17" spans="1:16" customFormat="1" ht="25.5" customHeight="1" x14ac:dyDescent="0.35">
      <c r="A17" s="35"/>
      <c r="B17" s="86" t="s">
        <v>20</v>
      </c>
      <c r="C17" s="72">
        <f>C97+C98</f>
        <v>550000</v>
      </c>
      <c r="D17" s="72">
        <f t="shared" ref="D17:E17" si="6">D97+D98</f>
        <v>0</v>
      </c>
      <c r="E17" s="72">
        <f t="shared" si="6"/>
        <v>0</v>
      </c>
      <c r="F17" s="72">
        <f>F97+F98+F110</f>
        <v>1450911</v>
      </c>
      <c r="G17" s="72">
        <f t="shared" ref="G17:J17" si="7">G97+G98+G110</f>
        <v>1450911</v>
      </c>
      <c r="H17" s="72">
        <f t="shared" si="7"/>
        <v>1450911</v>
      </c>
      <c r="I17" s="72">
        <f t="shared" si="7"/>
        <v>0</v>
      </c>
      <c r="J17" s="72">
        <f t="shared" si="7"/>
        <v>1450911</v>
      </c>
      <c r="K17" s="37"/>
      <c r="L17" s="76"/>
      <c r="M17" s="76"/>
      <c r="N17" s="79"/>
      <c r="O17" s="76"/>
      <c r="P17" s="76"/>
    </row>
    <row r="18" spans="1:16" customFormat="1" ht="42" customHeight="1" x14ac:dyDescent="0.35">
      <c r="A18" s="35"/>
      <c r="B18" s="86" t="s">
        <v>21</v>
      </c>
      <c r="C18" s="72">
        <f>C91</f>
        <v>2575</v>
      </c>
      <c r="D18" s="72">
        <f t="shared" ref="D18:J18" si="8">D91</f>
        <v>5151</v>
      </c>
      <c r="E18" s="72">
        <f t="shared" si="8"/>
        <v>5151</v>
      </c>
      <c r="F18" s="72">
        <f t="shared" si="8"/>
        <v>0</v>
      </c>
      <c r="G18" s="72">
        <f t="shared" si="8"/>
        <v>0</v>
      </c>
      <c r="H18" s="72">
        <f t="shared" si="8"/>
        <v>0</v>
      </c>
      <c r="I18" s="72">
        <f t="shared" si="8"/>
        <v>0</v>
      </c>
      <c r="J18" s="72">
        <f t="shared" si="8"/>
        <v>0</v>
      </c>
      <c r="K18" s="37"/>
      <c r="L18" s="76"/>
      <c r="M18" s="76"/>
      <c r="N18" s="79"/>
      <c r="O18" s="76"/>
      <c r="P18" s="76"/>
    </row>
    <row r="19" spans="1:16" customFormat="1" ht="14.5" x14ac:dyDescent="0.35">
      <c r="A19" s="35"/>
      <c r="B19" s="86" t="s">
        <v>22</v>
      </c>
      <c r="C19" s="72">
        <f>C259+C260</f>
        <v>953882</v>
      </c>
      <c r="D19" s="72">
        <f t="shared" ref="D19:J19" si="9">D259+D260</f>
        <v>0</v>
      </c>
      <c r="E19" s="72">
        <f t="shared" si="9"/>
        <v>0</v>
      </c>
      <c r="F19" s="72">
        <f>F259+F260</f>
        <v>0</v>
      </c>
      <c r="G19" s="72">
        <f t="shared" si="9"/>
        <v>1560162</v>
      </c>
      <c r="H19" s="72">
        <f t="shared" si="9"/>
        <v>1344000</v>
      </c>
      <c r="I19" s="72">
        <f t="shared" si="9"/>
        <v>4172250</v>
      </c>
      <c r="J19" s="72">
        <f t="shared" si="9"/>
        <v>0</v>
      </c>
      <c r="K19" s="37"/>
      <c r="N19" s="17"/>
    </row>
    <row r="20" spans="1:16" customFormat="1" ht="14.5" x14ac:dyDescent="0.35">
      <c r="A20" s="35"/>
      <c r="B20" s="84" t="s">
        <v>23</v>
      </c>
      <c r="C20" s="72">
        <f>C263</f>
        <v>460000</v>
      </c>
      <c r="D20" s="72">
        <f t="shared" ref="D20:J20" si="10">D263</f>
        <v>460000</v>
      </c>
      <c r="E20" s="72">
        <f t="shared" si="10"/>
        <v>0</v>
      </c>
      <c r="F20" s="72">
        <f t="shared" si="10"/>
        <v>0</v>
      </c>
      <c r="G20" s="72">
        <f t="shared" si="10"/>
        <v>0</v>
      </c>
      <c r="H20" s="72">
        <f t="shared" si="10"/>
        <v>0</v>
      </c>
      <c r="I20" s="72">
        <f t="shared" si="10"/>
        <v>0</v>
      </c>
      <c r="J20" s="72">
        <f t="shared" si="10"/>
        <v>0</v>
      </c>
      <c r="K20" s="37"/>
      <c r="N20" s="17"/>
    </row>
    <row r="21" spans="1:16" customFormat="1" ht="14.5" x14ac:dyDescent="0.35">
      <c r="A21" s="35"/>
      <c r="B21" s="84" t="s">
        <v>24</v>
      </c>
      <c r="C21" s="72">
        <f>C216</f>
        <v>0</v>
      </c>
      <c r="D21" s="72">
        <f t="shared" ref="D21:I21" si="11">D216</f>
        <v>0</v>
      </c>
      <c r="E21" s="72">
        <f t="shared" si="11"/>
        <v>0</v>
      </c>
      <c r="F21" s="72">
        <f t="shared" si="11"/>
        <v>41100</v>
      </c>
      <c r="G21" s="72">
        <f t="shared" si="11"/>
        <v>41100</v>
      </c>
      <c r="H21" s="72">
        <f t="shared" si="11"/>
        <v>41100</v>
      </c>
      <c r="I21" s="72">
        <f t="shared" si="11"/>
        <v>0</v>
      </c>
      <c r="J21" s="72">
        <f t="shared" ref="J21" si="12">J216</f>
        <v>0</v>
      </c>
      <c r="K21" s="37"/>
      <c r="N21" s="17"/>
    </row>
    <row r="22" spans="1:16" customFormat="1" ht="43.25" customHeight="1" x14ac:dyDescent="0.35">
      <c r="A22" s="35"/>
      <c r="B22" s="84" t="s">
        <v>25</v>
      </c>
      <c r="C22" s="72">
        <f>C125</f>
        <v>0</v>
      </c>
      <c r="D22" s="72">
        <f t="shared" ref="D22:J22" si="13">D125</f>
        <v>0</v>
      </c>
      <c r="E22" s="72">
        <f t="shared" si="13"/>
        <v>0</v>
      </c>
      <c r="F22" s="72">
        <f t="shared" si="13"/>
        <v>0</v>
      </c>
      <c r="G22" s="72">
        <f>G125</f>
        <v>1195000</v>
      </c>
      <c r="H22" s="72">
        <f t="shared" si="13"/>
        <v>56000</v>
      </c>
      <c r="I22" s="72">
        <f t="shared" si="13"/>
        <v>1839000</v>
      </c>
      <c r="J22" s="72">
        <f t="shared" si="13"/>
        <v>0</v>
      </c>
      <c r="K22" s="103" t="s">
        <v>102</v>
      </c>
      <c r="N22" s="17"/>
    </row>
    <row r="23" spans="1:16" customFormat="1" ht="26" x14ac:dyDescent="0.35">
      <c r="A23" s="33" t="s">
        <v>26</v>
      </c>
      <c r="B23" s="33"/>
      <c r="C23" s="83">
        <f>C24+C25+C26</f>
        <v>1015275</v>
      </c>
      <c r="D23" s="83">
        <f t="shared" ref="D23:J23" si="14">D24+D25+D26</f>
        <v>1015275</v>
      </c>
      <c r="E23" s="83">
        <f t="shared" si="14"/>
        <v>1015275</v>
      </c>
      <c r="F23" s="83">
        <f t="shared" si="14"/>
        <v>44000</v>
      </c>
      <c r="G23" s="83">
        <f t="shared" si="14"/>
        <v>37000</v>
      </c>
      <c r="H23" s="83">
        <f t="shared" si="14"/>
        <v>27000</v>
      </c>
      <c r="I23" s="83">
        <f t="shared" si="14"/>
        <v>0</v>
      </c>
      <c r="J23" s="83">
        <f t="shared" si="14"/>
        <v>15000</v>
      </c>
      <c r="K23" s="39"/>
    </row>
    <row r="24" spans="1:16" customFormat="1" ht="14.5" x14ac:dyDescent="0.35">
      <c r="A24" s="35"/>
      <c r="B24" s="38" t="s">
        <v>27</v>
      </c>
      <c r="C24" s="72">
        <f>C48</f>
        <v>750000</v>
      </c>
      <c r="D24" s="72">
        <f t="shared" ref="D24:J24" si="15">D48</f>
        <v>750000</v>
      </c>
      <c r="E24" s="72">
        <f t="shared" si="15"/>
        <v>750000</v>
      </c>
      <c r="F24" s="72">
        <f t="shared" si="15"/>
        <v>0</v>
      </c>
      <c r="G24" s="72">
        <f t="shared" si="15"/>
        <v>0</v>
      </c>
      <c r="H24" s="72">
        <f t="shared" si="15"/>
        <v>0</v>
      </c>
      <c r="I24" s="72">
        <f t="shared" si="15"/>
        <v>0</v>
      </c>
      <c r="J24" s="72">
        <f t="shared" si="15"/>
        <v>0</v>
      </c>
      <c r="K24" s="37"/>
    </row>
    <row r="25" spans="1:16" customFormat="1" ht="14.5" x14ac:dyDescent="0.35">
      <c r="A25" s="35"/>
      <c r="B25" s="38" t="s">
        <v>28</v>
      </c>
      <c r="C25" s="72">
        <f>C199+C200+C241</f>
        <v>254259</v>
      </c>
      <c r="D25" s="72">
        <f t="shared" ref="D25:J25" si="16">D199+D200+D241</f>
        <v>254259</v>
      </c>
      <c r="E25" s="72">
        <f t="shared" si="16"/>
        <v>254259</v>
      </c>
      <c r="F25" s="72">
        <f t="shared" si="16"/>
        <v>37000</v>
      </c>
      <c r="G25" s="72">
        <f t="shared" si="16"/>
        <v>35000</v>
      </c>
      <c r="H25" s="72">
        <f t="shared" si="16"/>
        <v>25000</v>
      </c>
      <c r="I25" s="72">
        <f t="shared" si="16"/>
        <v>0</v>
      </c>
      <c r="J25" s="72">
        <f t="shared" si="16"/>
        <v>13000</v>
      </c>
      <c r="K25" s="37"/>
    </row>
    <row r="26" spans="1:16" customFormat="1" ht="14.5" x14ac:dyDescent="0.35">
      <c r="A26" s="35"/>
      <c r="B26" s="38" t="s">
        <v>29</v>
      </c>
      <c r="C26" s="72">
        <f>C198</f>
        <v>11016</v>
      </c>
      <c r="D26" s="72">
        <f t="shared" ref="D26:J26" si="17">D198</f>
        <v>11016</v>
      </c>
      <c r="E26" s="72">
        <f t="shared" si="17"/>
        <v>11016</v>
      </c>
      <c r="F26" s="72">
        <f t="shared" si="17"/>
        <v>7000</v>
      </c>
      <c r="G26" s="72">
        <f t="shared" si="17"/>
        <v>2000</v>
      </c>
      <c r="H26" s="72">
        <f t="shared" si="17"/>
        <v>2000</v>
      </c>
      <c r="I26" s="72">
        <f t="shared" si="17"/>
        <v>0</v>
      </c>
      <c r="J26" s="72">
        <f t="shared" si="17"/>
        <v>2000</v>
      </c>
      <c r="K26" s="37"/>
    </row>
    <row r="27" spans="1:16" customFormat="1" ht="65" x14ac:dyDescent="0.35">
      <c r="A27" s="33" t="s">
        <v>30</v>
      </c>
      <c r="B27" s="40"/>
      <c r="C27" s="83">
        <f>C28</f>
        <v>230522</v>
      </c>
      <c r="D27" s="83">
        <f>D28</f>
        <v>230522</v>
      </c>
      <c r="E27" s="83">
        <f t="shared" ref="E27:J27" si="18">E28</f>
        <v>230522</v>
      </c>
      <c r="F27" s="83">
        <f t="shared" si="18"/>
        <v>0</v>
      </c>
      <c r="G27" s="83">
        <f t="shared" si="18"/>
        <v>0</v>
      </c>
      <c r="H27" s="83">
        <f t="shared" si="18"/>
        <v>0</v>
      </c>
      <c r="I27" s="83">
        <f t="shared" si="18"/>
        <v>0</v>
      </c>
      <c r="J27" s="83">
        <f t="shared" si="18"/>
        <v>0</v>
      </c>
      <c r="K27" s="34"/>
    </row>
    <row r="28" spans="1:16" customFormat="1" ht="34.25" customHeight="1" x14ac:dyDescent="0.35">
      <c r="A28" s="35"/>
      <c r="B28" s="36" t="s">
        <v>31</v>
      </c>
      <c r="C28" s="72">
        <f>C237</f>
        <v>230522</v>
      </c>
      <c r="D28" s="72">
        <f t="shared" ref="D28:J28" si="19">D237</f>
        <v>230522</v>
      </c>
      <c r="E28" s="72">
        <f t="shared" si="19"/>
        <v>230522</v>
      </c>
      <c r="F28" s="72">
        <f t="shared" si="19"/>
        <v>0</v>
      </c>
      <c r="G28" s="72">
        <f t="shared" si="19"/>
        <v>0</v>
      </c>
      <c r="H28" s="72">
        <f t="shared" si="19"/>
        <v>0</v>
      </c>
      <c r="I28" s="72">
        <f t="shared" si="19"/>
        <v>0</v>
      </c>
      <c r="J28" s="72">
        <f t="shared" si="19"/>
        <v>0</v>
      </c>
      <c r="K28" s="37"/>
    </row>
    <row r="29" spans="1:16" customFormat="1" ht="26" x14ac:dyDescent="0.35">
      <c r="A29" s="33" t="s">
        <v>32</v>
      </c>
      <c r="B29" s="41"/>
      <c r="C29" s="83">
        <f>C30</f>
        <v>7016805</v>
      </c>
      <c r="D29" s="83">
        <f>D30</f>
        <v>7265349</v>
      </c>
      <c r="E29" s="83">
        <f t="shared" ref="E29:J29" si="20">E30</f>
        <v>8842149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 t="shared" si="20"/>
        <v>0</v>
      </c>
      <c r="K29" s="34"/>
    </row>
    <row r="30" spans="1:16" customFormat="1" ht="25" x14ac:dyDescent="0.35">
      <c r="A30" s="35"/>
      <c r="B30" s="38" t="s">
        <v>33</v>
      </c>
      <c r="C30" s="72">
        <f>C165</f>
        <v>7016805</v>
      </c>
      <c r="D30" s="72">
        <f t="shared" ref="D30:J30" si="21">D165</f>
        <v>7265349</v>
      </c>
      <c r="E30" s="72">
        <f t="shared" si="21"/>
        <v>8842149</v>
      </c>
      <c r="F30" s="72">
        <f t="shared" si="21"/>
        <v>0</v>
      </c>
      <c r="G30" s="72">
        <f t="shared" si="21"/>
        <v>0</v>
      </c>
      <c r="H30" s="72">
        <f t="shared" si="21"/>
        <v>0</v>
      </c>
      <c r="I30" s="72">
        <f t="shared" si="21"/>
        <v>0</v>
      </c>
      <c r="J30" s="72">
        <f t="shared" si="21"/>
        <v>0</v>
      </c>
      <c r="K30" s="37"/>
    </row>
    <row r="31" spans="1:16" customFormat="1" ht="14.5" x14ac:dyDescent="0.35">
      <c r="A31" s="33" t="s">
        <v>34</v>
      </c>
      <c r="B31" s="40"/>
      <c r="C31" s="83">
        <f>C32</f>
        <v>5000</v>
      </c>
      <c r="D31" s="83">
        <f t="shared" ref="D31:J31" si="22">D32</f>
        <v>5000</v>
      </c>
      <c r="E31" s="83">
        <f t="shared" si="22"/>
        <v>5000</v>
      </c>
      <c r="F31" s="83">
        <f t="shared" si="22"/>
        <v>0</v>
      </c>
      <c r="G31" s="83">
        <f t="shared" si="22"/>
        <v>0</v>
      </c>
      <c r="H31" s="83">
        <f t="shared" si="22"/>
        <v>0</v>
      </c>
      <c r="I31" s="83">
        <f t="shared" si="22"/>
        <v>0</v>
      </c>
      <c r="J31" s="83">
        <f t="shared" si="22"/>
        <v>0</v>
      </c>
      <c r="K31" s="34"/>
    </row>
    <row r="32" spans="1:16" customFormat="1" ht="37.5" x14ac:dyDescent="0.35">
      <c r="A32" s="35"/>
      <c r="B32" s="38" t="s">
        <v>35</v>
      </c>
      <c r="C32" s="72">
        <f>C195</f>
        <v>5000</v>
      </c>
      <c r="D32" s="72">
        <f t="shared" ref="D32:J32" si="23">D195</f>
        <v>5000</v>
      </c>
      <c r="E32" s="72">
        <f t="shared" si="23"/>
        <v>5000</v>
      </c>
      <c r="F32" s="72">
        <f t="shared" si="23"/>
        <v>0</v>
      </c>
      <c r="G32" s="72">
        <f t="shared" si="23"/>
        <v>0</v>
      </c>
      <c r="H32" s="72">
        <f t="shared" si="23"/>
        <v>0</v>
      </c>
      <c r="I32" s="72">
        <f t="shared" si="23"/>
        <v>0</v>
      </c>
      <c r="J32" s="72">
        <f t="shared" si="23"/>
        <v>0</v>
      </c>
      <c r="K32" s="37"/>
    </row>
    <row r="33" spans="1:18" customFormat="1" ht="26" x14ac:dyDescent="0.35">
      <c r="A33" s="33" t="s">
        <v>36</v>
      </c>
      <c r="B33" s="40"/>
      <c r="C33" s="83">
        <f>C34</f>
        <v>21080.29</v>
      </c>
      <c r="D33" s="83">
        <f t="shared" ref="D33:J33" si="24">D34</f>
        <v>21080.29</v>
      </c>
      <c r="E33" s="83">
        <f t="shared" si="24"/>
        <v>21080.29</v>
      </c>
      <c r="F33" s="83">
        <f t="shared" si="24"/>
        <v>0</v>
      </c>
      <c r="G33" s="83">
        <f t="shared" si="24"/>
        <v>0</v>
      </c>
      <c r="H33" s="83">
        <f t="shared" si="24"/>
        <v>0</v>
      </c>
      <c r="I33" s="83">
        <f t="shared" si="24"/>
        <v>0</v>
      </c>
      <c r="J33" s="83">
        <f t="shared" si="24"/>
        <v>0</v>
      </c>
      <c r="K33" s="34"/>
    </row>
    <row r="34" spans="1:18" customFormat="1" ht="14.5" x14ac:dyDescent="0.35">
      <c r="A34" s="35"/>
      <c r="B34" s="38"/>
      <c r="C34" s="72">
        <f>C203</f>
        <v>21080.29</v>
      </c>
      <c r="D34" s="72">
        <f t="shared" ref="D34:J34" si="25">D203</f>
        <v>21080.29</v>
      </c>
      <c r="E34" s="72">
        <f t="shared" si="25"/>
        <v>21080.29</v>
      </c>
      <c r="F34" s="72">
        <f t="shared" si="25"/>
        <v>0</v>
      </c>
      <c r="G34" s="72">
        <f t="shared" si="25"/>
        <v>0</v>
      </c>
      <c r="H34" s="72">
        <f t="shared" si="25"/>
        <v>0</v>
      </c>
      <c r="I34" s="72">
        <f t="shared" si="25"/>
        <v>0</v>
      </c>
      <c r="J34" s="72">
        <f t="shared" si="25"/>
        <v>0</v>
      </c>
      <c r="K34" s="37"/>
    </row>
    <row r="35" spans="1:18" customFormat="1" ht="26" x14ac:dyDescent="0.35">
      <c r="A35" s="33" t="s">
        <v>37</v>
      </c>
      <c r="B35" s="40"/>
      <c r="C35" s="83">
        <f t="shared" ref="C35:J35" si="26">C60+C120+C238+C248</f>
        <v>4597866</v>
      </c>
      <c r="D35" s="83">
        <f t="shared" si="26"/>
        <v>4597866</v>
      </c>
      <c r="E35" s="83">
        <f t="shared" si="26"/>
        <v>4607866</v>
      </c>
      <c r="F35" s="83">
        <f t="shared" si="26"/>
        <v>0</v>
      </c>
      <c r="G35" s="83">
        <f t="shared" si="26"/>
        <v>0</v>
      </c>
      <c r="H35" s="83">
        <f t="shared" si="26"/>
        <v>0</v>
      </c>
      <c r="I35" s="83">
        <f t="shared" si="26"/>
        <v>0</v>
      </c>
      <c r="J35" s="83">
        <f t="shared" si="26"/>
        <v>0</v>
      </c>
      <c r="K35" s="34"/>
    </row>
    <row r="36" spans="1:18" ht="27" customHeight="1" x14ac:dyDescent="0.25">
      <c r="A36" s="136" t="s">
        <v>38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8" x14ac:dyDescent="0.25">
      <c r="A37" s="42" t="s">
        <v>39</v>
      </c>
      <c r="B37" s="43"/>
      <c r="C37" s="44">
        <f t="shared" ref="C37:J37" si="27">C38+C43+C46</f>
        <v>894969</v>
      </c>
      <c r="D37" s="44">
        <f t="shared" si="27"/>
        <v>879887</v>
      </c>
      <c r="E37" s="44">
        <f t="shared" si="27"/>
        <v>879787</v>
      </c>
      <c r="F37" s="44">
        <f t="shared" si="27"/>
        <v>0</v>
      </c>
      <c r="G37" s="44">
        <f t="shared" si="27"/>
        <v>0</v>
      </c>
      <c r="H37" s="44">
        <f t="shared" si="27"/>
        <v>0</v>
      </c>
      <c r="I37" s="44">
        <f t="shared" si="27"/>
        <v>0</v>
      </c>
      <c r="J37" s="44">
        <f t="shared" si="27"/>
        <v>0</v>
      </c>
      <c r="K37" s="45"/>
      <c r="M37" s="9"/>
      <c r="N37" s="9"/>
      <c r="O37" s="9"/>
      <c r="P37" s="9"/>
      <c r="R37" s="9"/>
    </row>
    <row r="38" spans="1:18" ht="25.5" customHeight="1" x14ac:dyDescent="0.3">
      <c r="A38" s="46" t="s">
        <v>40</v>
      </c>
      <c r="B38" s="47"/>
      <c r="C38" s="48">
        <f t="shared" ref="C38:J38" si="28">C39</f>
        <v>144969</v>
      </c>
      <c r="D38" s="48">
        <f t="shared" si="28"/>
        <v>129887</v>
      </c>
      <c r="E38" s="48">
        <f t="shared" si="28"/>
        <v>129787</v>
      </c>
      <c r="F38" s="48">
        <f t="shared" si="28"/>
        <v>0</v>
      </c>
      <c r="G38" s="48">
        <f t="shared" si="28"/>
        <v>0</v>
      </c>
      <c r="H38" s="48">
        <f t="shared" si="28"/>
        <v>0</v>
      </c>
      <c r="I38" s="48">
        <f t="shared" si="28"/>
        <v>0</v>
      </c>
      <c r="J38" s="48">
        <f t="shared" si="28"/>
        <v>0</v>
      </c>
      <c r="K38" s="49"/>
      <c r="L38" s="13"/>
      <c r="M38" s="9"/>
      <c r="N38" s="9"/>
      <c r="O38" s="9"/>
      <c r="P38" s="9"/>
    </row>
    <row r="39" spans="1:18" ht="25" x14ac:dyDescent="0.25">
      <c r="A39" s="38" t="s">
        <v>41</v>
      </c>
      <c r="B39" s="50"/>
      <c r="C39" s="51">
        <f>C40+C41+C42</f>
        <v>144969</v>
      </c>
      <c r="D39" s="51">
        <f t="shared" ref="D39:J39" si="29">D40+D41+D42</f>
        <v>129887</v>
      </c>
      <c r="E39" s="51">
        <f t="shared" si="29"/>
        <v>129787</v>
      </c>
      <c r="F39" s="51">
        <f t="shared" si="29"/>
        <v>0</v>
      </c>
      <c r="G39" s="51">
        <f t="shared" si="29"/>
        <v>0</v>
      </c>
      <c r="H39" s="51">
        <f t="shared" si="29"/>
        <v>0</v>
      </c>
      <c r="I39" s="51">
        <f t="shared" si="29"/>
        <v>0</v>
      </c>
      <c r="J39" s="51">
        <f t="shared" si="29"/>
        <v>0</v>
      </c>
      <c r="K39" s="52"/>
    </row>
    <row r="40" spans="1:18" ht="25" x14ac:dyDescent="0.25">
      <c r="A40" s="96" t="s">
        <v>42</v>
      </c>
      <c r="B40" s="54" t="s">
        <v>14</v>
      </c>
      <c r="C40" s="55">
        <v>84600</v>
      </c>
      <c r="D40" s="55">
        <v>83700</v>
      </c>
      <c r="E40" s="55">
        <v>83700</v>
      </c>
      <c r="F40" s="55"/>
      <c r="G40" s="55"/>
      <c r="H40" s="55"/>
      <c r="I40" s="55"/>
      <c r="J40" s="55"/>
      <c r="K40" s="56"/>
      <c r="L40" s="6"/>
      <c r="N40" s="9"/>
      <c r="O40" s="9"/>
      <c r="P40" s="9"/>
    </row>
    <row r="41" spans="1:18" ht="37.5" x14ac:dyDescent="0.25">
      <c r="A41" s="96" t="s">
        <v>42</v>
      </c>
      <c r="B41" s="54" t="s">
        <v>43</v>
      </c>
      <c r="C41" s="55">
        <v>23582</v>
      </c>
      <c r="D41" s="55">
        <v>9400</v>
      </c>
      <c r="E41" s="55">
        <v>9300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6"/>
      <c r="L41" s="6"/>
    </row>
    <row r="42" spans="1:18" ht="37.5" x14ac:dyDescent="0.25">
      <c r="A42" s="96" t="s">
        <v>42</v>
      </c>
      <c r="B42" s="54" t="s">
        <v>44</v>
      </c>
      <c r="C42" s="55">
        <v>36787</v>
      </c>
      <c r="D42" s="55">
        <v>36787</v>
      </c>
      <c r="E42" s="55">
        <v>36787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6"/>
      <c r="L42" s="93" t="s">
        <v>103</v>
      </c>
    </row>
    <row r="43" spans="1:18" x14ac:dyDescent="0.25">
      <c r="A43" s="46" t="s">
        <v>45</v>
      </c>
      <c r="B43" s="47"/>
      <c r="C43" s="48">
        <v>0</v>
      </c>
      <c r="D43" s="48">
        <f t="shared" ref="D43:J43" si="30">D45</f>
        <v>0</v>
      </c>
      <c r="E43" s="48">
        <f t="shared" si="30"/>
        <v>0</v>
      </c>
      <c r="F43" s="48">
        <v>0</v>
      </c>
      <c r="G43" s="48">
        <v>0</v>
      </c>
      <c r="H43" s="48">
        <v>0</v>
      </c>
      <c r="I43" s="48">
        <f t="shared" si="30"/>
        <v>0</v>
      </c>
      <c r="J43" s="48">
        <f t="shared" si="30"/>
        <v>0</v>
      </c>
      <c r="K43" s="49"/>
      <c r="L43" s="3"/>
    </row>
    <row r="44" spans="1:18" ht="25" x14ac:dyDescent="0.25">
      <c r="A44" s="38" t="s">
        <v>41</v>
      </c>
      <c r="B44" s="50"/>
      <c r="C44" s="57"/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8"/>
    </row>
    <row r="45" spans="1:18" ht="37.5" x14ac:dyDescent="0.25">
      <c r="A45" s="53"/>
      <c r="B45" s="59" t="s">
        <v>18</v>
      </c>
      <c r="C45" s="114" t="s">
        <v>104</v>
      </c>
      <c r="D45" s="115">
        <v>0</v>
      </c>
      <c r="E45" s="115">
        <v>0</v>
      </c>
      <c r="F45" s="114" t="s">
        <v>104</v>
      </c>
      <c r="G45" s="114" t="s">
        <v>104</v>
      </c>
      <c r="H45" s="114" t="s">
        <v>104</v>
      </c>
      <c r="I45" s="60">
        <v>0</v>
      </c>
      <c r="J45" s="60">
        <v>0</v>
      </c>
      <c r="K45" s="61"/>
    </row>
    <row r="46" spans="1:18" ht="24.75" customHeight="1" x14ac:dyDescent="0.3">
      <c r="A46" s="46" t="s">
        <v>46</v>
      </c>
      <c r="B46" s="47"/>
      <c r="C46" s="48">
        <f t="shared" ref="C46:J46" si="31">C48</f>
        <v>750000</v>
      </c>
      <c r="D46" s="48">
        <f t="shared" si="31"/>
        <v>750000</v>
      </c>
      <c r="E46" s="48">
        <f t="shared" si="31"/>
        <v>750000</v>
      </c>
      <c r="F46" s="48">
        <f t="shared" si="31"/>
        <v>0</v>
      </c>
      <c r="G46" s="48">
        <f t="shared" si="31"/>
        <v>0</v>
      </c>
      <c r="H46" s="48">
        <f t="shared" si="31"/>
        <v>0</v>
      </c>
      <c r="I46" s="48">
        <f t="shared" si="31"/>
        <v>0</v>
      </c>
      <c r="J46" s="48">
        <f t="shared" si="31"/>
        <v>0</v>
      </c>
      <c r="K46" s="49"/>
      <c r="L46" s="13"/>
    </row>
    <row r="47" spans="1:18" s="11" customFormat="1" ht="25" x14ac:dyDescent="0.25">
      <c r="A47" s="38" t="s">
        <v>26</v>
      </c>
      <c r="B47" s="62"/>
      <c r="C47" s="57"/>
      <c r="D47" s="57"/>
      <c r="E47" s="57"/>
      <c r="F47" s="57"/>
      <c r="G47" s="57"/>
      <c r="H47" s="57"/>
      <c r="I47" s="57"/>
      <c r="J47" s="57"/>
      <c r="K47" s="58"/>
      <c r="L47" s="10"/>
    </row>
    <row r="48" spans="1:18" ht="17" customHeight="1" x14ac:dyDescent="0.25">
      <c r="A48" s="53"/>
      <c r="B48" s="63" t="s">
        <v>27</v>
      </c>
      <c r="C48" s="60">
        <v>750000</v>
      </c>
      <c r="D48" s="55">
        <v>750000</v>
      </c>
      <c r="E48" s="55">
        <v>750000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6"/>
    </row>
    <row r="49" spans="1:16" x14ac:dyDescent="0.25">
      <c r="A49" s="42" t="s">
        <v>47</v>
      </c>
      <c r="B49" s="43"/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5"/>
      <c r="L49" s="24"/>
      <c r="M49" s="24"/>
      <c r="N49" s="24"/>
      <c r="O49" s="9"/>
      <c r="P49" s="9"/>
    </row>
    <row r="50" spans="1:16" x14ac:dyDescent="0.25">
      <c r="A50" s="46" t="s">
        <v>48</v>
      </c>
      <c r="B50" s="47"/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9"/>
      <c r="L50" s="3"/>
    </row>
    <row r="51" spans="1:16" ht="25" x14ac:dyDescent="0.25">
      <c r="A51" s="38" t="s">
        <v>41</v>
      </c>
      <c r="B51" s="38"/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8"/>
    </row>
    <row r="52" spans="1:16" ht="45" customHeight="1" x14ac:dyDescent="0.25">
      <c r="A52" s="53"/>
      <c r="B52" s="59" t="s">
        <v>49</v>
      </c>
      <c r="C52" s="98" t="s">
        <v>104</v>
      </c>
      <c r="D52" s="98">
        <v>0</v>
      </c>
      <c r="E52" s="98">
        <v>0</v>
      </c>
      <c r="F52" s="98" t="s">
        <v>104</v>
      </c>
      <c r="G52" s="98" t="s">
        <v>104</v>
      </c>
      <c r="H52" s="98" t="s">
        <v>104</v>
      </c>
      <c r="I52" s="60">
        <v>0</v>
      </c>
      <c r="J52" s="60">
        <v>0</v>
      </c>
      <c r="K52" s="61"/>
    </row>
    <row r="53" spans="1:16" ht="36.75" customHeight="1" x14ac:dyDescent="0.25">
      <c r="A53" s="53"/>
      <c r="B53" s="63" t="s">
        <v>19</v>
      </c>
      <c r="C53" s="98" t="s">
        <v>104</v>
      </c>
      <c r="D53" s="98">
        <v>0</v>
      </c>
      <c r="E53" s="98">
        <v>0</v>
      </c>
      <c r="F53" s="98" t="s">
        <v>104</v>
      </c>
      <c r="G53" s="98" t="s">
        <v>104</v>
      </c>
      <c r="H53" s="98" t="s">
        <v>104</v>
      </c>
      <c r="I53" s="60">
        <v>0</v>
      </c>
      <c r="J53" s="60">
        <v>0</v>
      </c>
      <c r="K53" s="61"/>
    </row>
    <row r="54" spans="1:16" ht="23.25" customHeight="1" x14ac:dyDescent="0.3">
      <c r="A54" s="46" t="s">
        <v>51</v>
      </c>
      <c r="B54" s="47"/>
      <c r="C54" s="48">
        <f t="shared" ref="C54:J54" si="32">C56</f>
        <v>12200</v>
      </c>
      <c r="D54" s="48">
        <f t="shared" si="32"/>
        <v>12200</v>
      </c>
      <c r="E54" s="48">
        <f t="shared" si="32"/>
        <v>12200</v>
      </c>
      <c r="F54" s="48">
        <f t="shared" si="32"/>
        <v>0</v>
      </c>
      <c r="G54" s="48">
        <f t="shared" si="32"/>
        <v>0</v>
      </c>
      <c r="H54" s="48">
        <f t="shared" si="32"/>
        <v>0</v>
      </c>
      <c r="I54" s="48">
        <f t="shared" si="32"/>
        <v>0</v>
      </c>
      <c r="J54" s="48">
        <f t="shared" si="32"/>
        <v>0</v>
      </c>
      <c r="K54" s="49"/>
      <c r="L54" s="13"/>
    </row>
    <row r="55" spans="1:16" ht="25" x14ac:dyDescent="0.25">
      <c r="A55" s="38" t="s">
        <v>41</v>
      </c>
      <c r="B55" s="50"/>
      <c r="C55" s="57">
        <f t="shared" ref="C55:J55" si="33">C56</f>
        <v>12200</v>
      </c>
      <c r="D55" s="57">
        <f t="shared" si="33"/>
        <v>12200</v>
      </c>
      <c r="E55" s="57">
        <f t="shared" si="33"/>
        <v>12200</v>
      </c>
      <c r="F55" s="57">
        <f t="shared" si="33"/>
        <v>0</v>
      </c>
      <c r="G55" s="57">
        <f t="shared" si="33"/>
        <v>0</v>
      </c>
      <c r="H55" s="57">
        <f t="shared" si="33"/>
        <v>0</v>
      </c>
      <c r="I55" s="57">
        <f t="shared" si="33"/>
        <v>0</v>
      </c>
      <c r="J55" s="57">
        <f t="shared" si="33"/>
        <v>0</v>
      </c>
      <c r="K55" s="58"/>
    </row>
    <row r="56" spans="1:16" ht="25" x14ac:dyDescent="0.25">
      <c r="A56" s="96" t="s">
        <v>52</v>
      </c>
      <c r="B56" s="54" t="s">
        <v>14</v>
      </c>
      <c r="C56" s="55">
        <v>12200</v>
      </c>
      <c r="D56" s="55">
        <v>12200</v>
      </c>
      <c r="E56" s="55">
        <v>12200</v>
      </c>
      <c r="F56" s="55"/>
      <c r="G56" s="55"/>
      <c r="H56" s="55"/>
      <c r="I56" s="55"/>
      <c r="J56" s="55"/>
      <c r="K56" s="56"/>
    </row>
    <row r="57" spans="1:16" ht="27" customHeight="1" x14ac:dyDescent="0.3">
      <c r="A57" s="46" t="s">
        <v>53</v>
      </c>
      <c r="B57" s="47"/>
      <c r="C57" s="48">
        <v>0</v>
      </c>
      <c r="D57" s="48">
        <f>D58</f>
        <v>200</v>
      </c>
      <c r="E57" s="48">
        <f>E58</f>
        <v>18000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9"/>
      <c r="L57" s="13"/>
    </row>
    <row r="58" spans="1:16" ht="25" x14ac:dyDescent="0.25">
      <c r="A58" s="38" t="s">
        <v>41</v>
      </c>
      <c r="B58" s="50"/>
      <c r="C58" s="57">
        <v>0</v>
      </c>
      <c r="D58" s="57">
        <f>D59</f>
        <v>200</v>
      </c>
      <c r="E58" s="57">
        <f>E59</f>
        <v>18000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8"/>
    </row>
    <row r="59" spans="1:16" ht="25" x14ac:dyDescent="0.25">
      <c r="A59" s="53" t="s">
        <v>52</v>
      </c>
      <c r="B59" s="54" t="s">
        <v>14</v>
      </c>
      <c r="C59" s="55">
        <v>0</v>
      </c>
      <c r="D59" s="64">
        <v>200</v>
      </c>
      <c r="E59" s="55">
        <v>18000</v>
      </c>
      <c r="F59" s="55">
        <v>0</v>
      </c>
      <c r="G59" s="55">
        <v>0</v>
      </c>
      <c r="H59" s="55">
        <v>42100</v>
      </c>
      <c r="I59" s="55">
        <v>0</v>
      </c>
      <c r="J59" s="55">
        <v>42100</v>
      </c>
      <c r="K59" s="56"/>
    </row>
    <row r="60" spans="1:16" ht="25" x14ac:dyDescent="0.25">
      <c r="A60" s="36" t="s">
        <v>37</v>
      </c>
      <c r="B60" s="50"/>
      <c r="C60" s="57">
        <v>0</v>
      </c>
      <c r="D60" s="51">
        <v>0</v>
      </c>
      <c r="E60" s="57">
        <v>10000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8"/>
    </row>
    <row r="61" spans="1:16" x14ac:dyDescent="0.25">
      <c r="A61" s="42" t="s">
        <v>54</v>
      </c>
      <c r="B61" s="43"/>
      <c r="C61" s="44">
        <f>C62+C67+C71+C74+C77+C80+C83+C86+C89</f>
        <v>13625</v>
      </c>
      <c r="D61" s="44">
        <f t="shared" ref="D61:E61" si="34">D62+D67+D71+D74+D77+D80+D83+D86+D89</f>
        <v>19327</v>
      </c>
      <c r="E61" s="44">
        <f t="shared" si="34"/>
        <v>18186</v>
      </c>
      <c r="F61" s="44">
        <f t="shared" ref="F61:J61" si="35">F62+F67+F71+F74+F77+F80+F83+F86</f>
        <v>0</v>
      </c>
      <c r="G61" s="44">
        <f t="shared" si="35"/>
        <v>0</v>
      </c>
      <c r="H61" s="44">
        <f t="shared" si="35"/>
        <v>0</v>
      </c>
      <c r="I61" s="44">
        <f t="shared" si="35"/>
        <v>0</v>
      </c>
      <c r="J61" s="44">
        <f t="shared" si="35"/>
        <v>0</v>
      </c>
      <c r="K61" s="45"/>
      <c r="L61" s="24"/>
      <c r="M61" s="24"/>
      <c r="N61" s="24"/>
    </row>
    <row r="62" spans="1:16" x14ac:dyDescent="0.25">
      <c r="A62" s="46" t="s">
        <v>55</v>
      </c>
      <c r="B62" s="47"/>
      <c r="C62" s="48">
        <f t="shared" ref="C62:J62" si="36">C63</f>
        <v>5200</v>
      </c>
      <c r="D62" s="48">
        <f t="shared" si="36"/>
        <v>8276</v>
      </c>
      <c r="E62" s="48">
        <f t="shared" si="36"/>
        <v>6785</v>
      </c>
      <c r="F62" s="48">
        <f t="shared" si="36"/>
        <v>0</v>
      </c>
      <c r="G62" s="48">
        <f t="shared" si="36"/>
        <v>0</v>
      </c>
      <c r="H62" s="48">
        <f t="shared" si="36"/>
        <v>0</v>
      </c>
      <c r="I62" s="48">
        <f t="shared" si="36"/>
        <v>0</v>
      </c>
      <c r="J62" s="48">
        <f t="shared" si="36"/>
        <v>0</v>
      </c>
      <c r="K62" s="49"/>
      <c r="L62" s="3"/>
    </row>
    <row r="63" spans="1:16" ht="25" x14ac:dyDescent="0.25">
      <c r="A63" s="38" t="s">
        <v>41</v>
      </c>
      <c r="B63" s="50"/>
      <c r="C63" s="57">
        <f>SUM(C64:C66)</f>
        <v>5200</v>
      </c>
      <c r="D63" s="57">
        <f t="shared" ref="D63:J63" si="37">SUM(D64:D66)</f>
        <v>8276</v>
      </c>
      <c r="E63" s="57">
        <f t="shared" si="37"/>
        <v>6785</v>
      </c>
      <c r="F63" s="57">
        <f t="shared" si="37"/>
        <v>0</v>
      </c>
      <c r="G63" s="57">
        <f t="shared" si="37"/>
        <v>0</v>
      </c>
      <c r="H63" s="57">
        <f t="shared" si="37"/>
        <v>0</v>
      </c>
      <c r="I63" s="57">
        <f t="shared" si="37"/>
        <v>0</v>
      </c>
      <c r="J63" s="57">
        <f t="shared" si="37"/>
        <v>0</v>
      </c>
      <c r="K63" s="58"/>
    </row>
    <row r="64" spans="1:16" ht="37.5" x14ac:dyDescent="0.25">
      <c r="A64" s="53"/>
      <c r="B64" s="59" t="s">
        <v>49</v>
      </c>
      <c r="C64" s="98" t="s">
        <v>104</v>
      </c>
      <c r="D64" s="115">
        <v>0</v>
      </c>
      <c r="E64" s="115">
        <v>0</v>
      </c>
      <c r="F64" s="98" t="s">
        <v>104</v>
      </c>
      <c r="G64" s="98" t="s">
        <v>104</v>
      </c>
      <c r="H64" s="98" t="s">
        <v>104</v>
      </c>
      <c r="I64" s="60">
        <v>0</v>
      </c>
      <c r="J64" s="60">
        <v>0</v>
      </c>
      <c r="K64" s="61"/>
      <c r="M64" s="9"/>
      <c r="N64" s="9"/>
      <c r="O64" s="9"/>
    </row>
    <row r="65" spans="1:15" ht="37.5" x14ac:dyDescent="0.25">
      <c r="A65" s="53"/>
      <c r="B65" s="63" t="s">
        <v>19</v>
      </c>
      <c r="C65" s="98" t="s">
        <v>104</v>
      </c>
      <c r="D65" s="115">
        <v>0</v>
      </c>
      <c r="E65" s="115">
        <v>0</v>
      </c>
      <c r="F65" s="98" t="s">
        <v>104</v>
      </c>
      <c r="G65" s="98" t="s">
        <v>104</v>
      </c>
      <c r="H65" s="98" t="s">
        <v>104</v>
      </c>
      <c r="I65" s="60">
        <v>0</v>
      </c>
      <c r="J65" s="60">
        <v>0</v>
      </c>
      <c r="K65" s="61"/>
      <c r="M65" s="9"/>
      <c r="N65" s="9"/>
      <c r="O65" s="9"/>
    </row>
    <row r="66" spans="1:15" ht="25.5" x14ac:dyDescent="0.3">
      <c r="A66" s="53" t="s">
        <v>52</v>
      </c>
      <c r="B66" s="54" t="s">
        <v>14</v>
      </c>
      <c r="C66" s="55">
        <v>5200</v>
      </c>
      <c r="D66" s="55">
        <v>8276</v>
      </c>
      <c r="E66" s="55">
        <v>6785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6"/>
      <c r="L66" s="13"/>
    </row>
    <row r="67" spans="1:15" x14ac:dyDescent="0.25">
      <c r="A67" s="46" t="s">
        <v>56</v>
      </c>
      <c r="B67" s="47"/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9"/>
      <c r="L67" s="3"/>
    </row>
    <row r="68" spans="1:15" ht="25" x14ac:dyDescent="0.25">
      <c r="A68" s="38" t="s">
        <v>41</v>
      </c>
      <c r="B68" s="50"/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8"/>
    </row>
    <row r="69" spans="1:15" ht="37.5" x14ac:dyDescent="0.25">
      <c r="A69" s="53"/>
      <c r="B69" s="59" t="s">
        <v>49</v>
      </c>
      <c r="C69" s="60">
        <v>0</v>
      </c>
      <c r="D69" s="60">
        <v>0</v>
      </c>
      <c r="E69" s="60">
        <v>0</v>
      </c>
      <c r="F69" s="98" t="s">
        <v>104</v>
      </c>
      <c r="G69" s="60">
        <v>0</v>
      </c>
      <c r="H69" s="60">
        <v>0</v>
      </c>
      <c r="I69" s="60">
        <v>0</v>
      </c>
      <c r="J69" s="60">
        <v>0</v>
      </c>
      <c r="K69" s="61"/>
    </row>
    <row r="70" spans="1:15" ht="39" customHeight="1" x14ac:dyDescent="0.25">
      <c r="A70" s="53"/>
      <c r="B70" s="65" t="s">
        <v>14</v>
      </c>
      <c r="C70" s="55">
        <v>0</v>
      </c>
      <c r="D70" s="55" t="s">
        <v>50</v>
      </c>
      <c r="E70" s="55" t="s">
        <v>50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6"/>
    </row>
    <row r="71" spans="1:15" ht="29.25" customHeight="1" x14ac:dyDescent="0.25">
      <c r="A71" s="46" t="s">
        <v>57</v>
      </c>
      <c r="B71" s="47"/>
      <c r="C71" s="48">
        <v>0</v>
      </c>
      <c r="D71" s="48">
        <f t="shared" ref="D71:J72" si="38">D72</f>
        <v>0</v>
      </c>
      <c r="E71" s="48">
        <f t="shared" si="38"/>
        <v>0</v>
      </c>
      <c r="F71" s="48">
        <v>0</v>
      </c>
      <c r="G71" s="48">
        <v>0</v>
      </c>
      <c r="H71" s="48">
        <v>0</v>
      </c>
      <c r="I71" s="48">
        <f t="shared" si="38"/>
        <v>0</v>
      </c>
      <c r="J71" s="48">
        <f t="shared" si="38"/>
        <v>0</v>
      </c>
      <c r="K71" s="49"/>
      <c r="L71" s="4"/>
    </row>
    <row r="72" spans="1:15" ht="37.75" customHeight="1" x14ac:dyDescent="0.25">
      <c r="A72" s="38" t="s">
        <v>41</v>
      </c>
      <c r="B72" s="50"/>
      <c r="C72" s="57" t="s">
        <v>104</v>
      </c>
      <c r="D72" s="57">
        <f t="shared" si="38"/>
        <v>0</v>
      </c>
      <c r="E72" s="57">
        <f t="shared" si="38"/>
        <v>0</v>
      </c>
      <c r="F72" s="57" t="s">
        <v>104</v>
      </c>
      <c r="G72" s="57" t="s">
        <v>104</v>
      </c>
      <c r="H72" s="57" t="s">
        <v>104</v>
      </c>
      <c r="I72" s="57">
        <f>I73</f>
        <v>0</v>
      </c>
      <c r="J72" s="57">
        <f t="shared" si="38"/>
        <v>0</v>
      </c>
      <c r="K72" s="58"/>
    </row>
    <row r="73" spans="1:15" x14ac:dyDescent="0.25">
      <c r="A73" s="53"/>
      <c r="B73" s="59" t="s">
        <v>49</v>
      </c>
      <c r="C73" s="9">
        <v>350000</v>
      </c>
      <c r="D73" s="9">
        <v>0</v>
      </c>
      <c r="E73" s="9">
        <v>0</v>
      </c>
      <c r="F73" s="60">
        <v>90000</v>
      </c>
      <c r="G73" s="60">
        <v>225000</v>
      </c>
      <c r="H73" s="60">
        <v>450000</v>
      </c>
      <c r="I73" s="60">
        <v>0</v>
      </c>
      <c r="J73" s="60">
        <v>0</v>
      </c>
      <c r="K73" s="61"/>
    </row>
    <row r="74" spans="1:15" ht="30" customHeight="1" x14ac:dyDescent="0.3">
      <c r="A74" s="46" t="s">
        <v>58</v>
      </c>
      <c r="B74" s="47"/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9"/>
      <c r="L74" s="13"/>
    </row>
    <row r="75" spans="1:15" ht="25" x14ac:dyDescent="0.25">
      <c r="A75" s="38" t="s">
        <v>41</v>
      </c>
      <c r="B75" s="50"/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8"/>
    </row>
    <row r="76" spans="1:15" ht="36" customHeight="1" x14ac:dyDescent="0.25">
      <c r="A76" s="53"/>
      <c r="B76" s="65" t="s">
        <v>14</v>
      </c>
      <c r="C76" s="60" t="s">
        <v>106</v>
      </c>
      <c r="D76" s="60" t="s">
        <v>106</v>
      </c>
      <c r="E76" s="60" t="s">
        <v>106</v>
      </c>
      <c r="F76" s="60"/>
      <c r="G76" s="60"/>
      <c r="H76" s="60"/>
      <c r="I76" s="60"/>
      <c r="J76" s="60"/>
      <c r="K76" s="61"/>
    </row>
    <row r="77" spans="1:15" ht="30" customHeight="1" x14ac:dyDescent="0.3">
      <c r="A77" s="46" t="s">
        <v>59</v>
      </c>
      <c r="B77" s="47"/>
      <c r="C77" s="48">
        <f t="shared" ref="C77:J78" si="39">C78</f>
        <v>2850</v>
      </c>
      <c r="D77" s="48">
        <f t="shared" si="39"/>
        <v>5900</v>
      </c>
      <c r="E77" s="48">
        <f t="shared" si="39"/>
        <v>6250</v>
      </c>
      <c r="F77" s="48">
        <f t="shared" si="39"/>
        <v>0</v>
      </c>
      <c r="G77" s="48">
        <f t="shared" si="39"/>
        <v>0</v>
      </c>
      <c r="H77" s="48">
        <f t="shared" si="39"/>
        <v>0</v>
      </c>
      <c r="I77" s="48">
        <f t="shared" si="39"/>
        <v>0</v>
      </c>
      <c r="J77" s="48">
        <f t="shared" si="39"/>
        <v>0</v>
      </c>
      <c r="K77" s="49"/>
      <c r="L77" s="13"/>
    </row>
    <row r="78" spans="1:15" ht="25" x14ac:dyDescent="0.25">
      <c r="A78" s="38" t="s">
        <v>41</v>
      </c>
      <c r="B78" s="50"/>
      <c r="C78" s="57">
        <f t="shared" si="39"/>
        <v>2850</v>
      </c>
      <c r="D78" s="57">
        <f t="shared" si="39"/>
        <v>5900</v>
      </c>
      <c r="E78" s="57">
        <f t="shared" si="39"/>
        <v>6250</v>
      </c>
      <c r="F78" s="57">
        <f t="shared" si="39"/>
        <v>0</v>
      </c>
      <c r="G78" s="57">
        <f t="shared" si="39"/>
        <v>0</v>
      </c>
      <c r="H78" s="57">
        <f t="shared" si="39"/>
        <v>0</v>
      </c>
      <c r="I78" s="57">
        <f t="shared" si="39"/>
        <v>0</v>
      </c>
      <c r="J78" s="57">
        <f t="shared" si="39"/>
        <v>0</v>
      </c>
      <c r="K78" s="58"/>
    </row>
    <row r="79" spans="1:15" ht="25" x14ac:dyDescent="0.25">
      <c r="A79" s="96" t="s">
        <v>60</v>
      </c>
      <c r="B79" s="65" t="s">
        <v>14</v>
      </c>
      <c r="C79" s="60">
        <v>2850</v>
      </c>
      <c r="D79" s="60">
        <v>5900</v>
      </c>
      <c r="E79" s="60">
        <v>6250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1"/>
    </row>
    <row r="80" spans="1:15" ht="28.5" customHeight="1" x14ac:dyDescent="0.3">
      <c r="A80" s="46" t="s">
        <v>61</v>
      </c>
      <c r="B80" s="47"/>
      <c r="C80" s="48">
        <f t="shared" ref="C80:J81" si="40">C81</f>
        <v>3000</v>
      </c>
      <c r="D80" s="48">
        <f t="shared" si="40"/>
        <v>0</v>
      </c>
      <c r="E80" s="48">
        <f t="shared" si="40"/>
        <v>0</v>
      </c>
      <c r="F80" s="48">
        <f t="shared" si="40"/>
        <v>0</v>
      </c>
      <c r="G80" s="48">
        <f t="shared" si="40"/>
        <v>0</v>
      </c>
      <c r="H80" s="48">
        <f t="shared" si="40"/>
        <v>0</v>
      </c>
      <c r="I80" s="48">
        <f t="shared" si="40"/>
        <v>0</v>
      </c>
      <c r="J80" s="48">
        <f t="shared" si="40"/>
        <v>0</v>
      </c>
      <c r="K80" s="49"/>
      <c r="L80" s="13"/>
    </row>
    <row r="81" spans="1:15" ht="25" x14ac:dyDescent="0.25">
      <c r="A81" s="38" t="s">
        <v>41</v>
      </c>
      <c r="B81" s="50"/>
      <c r="C81" s="57">
        <f t="shared" si="40"/>
        <v>3000</v>
      </c>
      <c r="D81" s="57">
        <f t="shared" si="40"/>
        <v>0</v>
      </c>
      <c r="E81" s="57">
        <f t="shared" si="40"/>
        <v>0</v>
      </c>
      <c r="F81" s="57">
        <f t="shared" si="40"/>
        <v>0</v>
      </c>
      <c r="G81" s="57">
        <f t="shared" si="40"/>
        <v>0</v>
      </c>
      <c r="H81" s="57">
        <f t="shared" si="40"/>
        <v>0</v>
      </c>
      <c r="I81" s="57">
        <f t="shared" si="40"/>
        <v>0</v>
      </c>
      <c r="J81" s="57">
        <f t="shared" si="40"/>
        <v>0</v>
      </c>
      <c r="K81" s="58"/>
    </row>
    <row r="82" spans="1:15" ht="25" x14ac:dyDescent="0.25">
      <c r="A82" s="96" t="s">
        <v>52</v>
      </c>
      <c r="B82" s="65" t="s">
        <v>14</v>
      </c>
      <c r="C82" s="60">
        <v>3000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1"/>
    </row>
    <row r="83" spans="1:15" x14ac:dyDescent="0.25">
      <c r="A83" s="46" t="s">
        <v>62</v>
      </c>
      <c r="B83" s="47"/>
      <c r="C83" s="48">
        <f t="shared" ref="C83:J84" si="41">C84</f>
        <v>0</v>
      </c>
      <c r="D83" s="48">
        <f t="shared" si="41"/>
        <v>0</v>
      </c>
      <c r="E83" s="48">
        <f t="shared" si="41"/>
        <v>0</v>
      </c>
      <c r="F83" s="48">
        <f t="shared" si="41"/>
        <v>0</v>
      </c>
      <c r="G83" s="48">
        <f t="shared" si="41"/>
        <v>0</v>
      </c>
      <c r="H83" s="48">
        <v>0</v>
      </c>
      <c r="I83" s="48">
        <f t="shared" si="41"/>
        <v>0</v>
      </c>
      <c r="J83" s="48">
        <f t="shared" si="41"/>
        <v>0</v>
      </c>
      <c r="K83" s="49"/>
      <c r="L83" s="3"/>
    </row>
    <row r="84" spans="1:15" ht="25" x14ac:dyDescent="0.25">
      <c r="A84" s="38" t="s">
        <v>41</v>
      </c>
      <c r="B84" s="50"/>
      <c r="C84" s="57">
        <f>C85</f>
        <v>0</v>
      </c>
      <c r="D84" s="57">
        <f t="shared" si="41"/>
        <v>0</v>
      </c>
      <c r="E84" s="57">
        <f t="shared" si="41"/>
        <v>0</v>
      </c>
      <c r="F84" s="57">
        <f t="shared" si="41"/>
        <v>0</v>
      </c>
      <c r="G84" s="57">
        <v>0</v>
      </c>
      <c r="H84" s="57">
        <v>0</v>
      </c>
      <c r="I84" s="57">
        <f t="shared" si="41"/>
        <v>0</v>
      </c>
      <c r="J84" s="57">
        <f t="shared" si="41"/>
        <v>0</v>
      </c>
      <c r="K84" s="58"/>
    </row>
    <row r="85" spans="1:15" ht="25" x14ac:dyDescent="0.25">
      <c r="A85" s="53"/>
      <c r="B85" s="59" t="s">
        <v>49</v>
      </c>
      <c r="C85" s="9">
        <v>0</v>
      </c>
      <c r="D85" s="9">
        <v>0</v>
      </c>
      <c r="E85" s="9">
        <v>0</v>
      </c>
      <c r="F85" s="60">
        <v>0</v>
      </c>
      <c r="G85" s="98" t="s">
        <v>104</v>
      </c>
      <c r="H85" s="98" t="s">
        <v>104</v>
      </c>
      <c r="I85" s="60">
        <v>0</v>
      </c>
      <c r="J85" s="60">
        <v>0</v>
      </c>
      <c r="K85" s="61"/>
    </row>
    <row r="86" spans="1:15" ht="14" x14ac:dyDescent="0.3">
      <c r="A86" s="46" t="s">
        <v>63</v>
      </c>
      <c r="B86" s="47"/>
      <c r="C86" s="48">
        <f t="shared" ref="C86:J87" si="42">C87</f>
        <v>0</v>
      </c>
      <c r="D86" s="48">
        <f t="shared" si="42"/>
        <v>0</v>
      </c>
      <c r="E86" s="48">
        <f t="shared" si="42"/>
        <v>0</v>
      </c>
      <c r="F86" s="48">
        <v>0</v>
      </c>
      <c r="G86" s="48">
        <v>0</v>
      </c>
      <c r="H86" s="48">
        <v>0</v>
      </c>
      <c r="I86" s="48">
        <f t="shared" si="42"/>
        <v>0</v>
      </c>
      <c r="J86" s="48">
        <f t="shared" si="42"/>
        <v>0</v>
      </c>
      <c r="K86" s="49"/>
      <c r="L86" s="13"/>
    </row>
    <row r="87" spans="1:15" ht="37.5" x14ac:dyDescent="0.25">
      <c r="A87" s="38" t="s">
        <v>41</v>
      </c>
      <c r="B87" s="50"/>
      <c r="C87" s="57">
        <f>C88</f>
        <v>0</v>
      </c>
      <c r="D87" s="57">
        <f t="shared" si="42"/>
        <v>0</v>
      </c>
      <c r="E87" s="57">
        <f t="shared" si="42"/>
        <v>0</v>
      </c>
      <c r="F87" s="57" t="s">
        <v>104</v>
      </c>
      <c r="G87" s="57" t="s">
        <v>104</v>
      </c>
      <c r="H87" s="57" t="s">
        <v>104</v>
      </c>
      <c r="I87" s="57">
        <f t="shared" si="42"/>
        <v>0</v>
      </c>
      <c r="J87" s="57">
        <f t="shared" si="42"/>
        <v>0</v>
      </c>
      <c r="K87" s="58"/>
    </row>
    <row r="88" spans="1:15" x14ac:dyDescent="0.25">
      <c r="A88" s="53"/>
      <c r="B88" s="59" t="s">
        <v>49</v>
      </c>
      <c r="C88" s="9">
        <v>0</v>
      </c>
      <c r="D88" s="9">
        <v>0</v>
      </c>
      <c r="E88" s="9">
        <v>0</v>
      </c>
      <c r="F88" s="60">
        <v>5000</v>
      </c>
      <c r="G88" s="60">
        <v>10000</v>
      </c>
      <c r="H88" s="60">
        <v>10000</v>
      </c>
      <c r="I88" s="60">
        <v>0</v>
      </c>
      <c r="J88" s="60">
        <v>0</v>
      </c>
      <c r="K88" s="61"/>
    </row>
    <row r="89" spans="1:15" ht="25.25" customHeight="1" x14ac:dyDescent="0.3">
      <c r="A89" s="46" t="s">
        <v>64</v>
      </c>
      <c r="B89" s="47"/>
      <c r="C89" s="48">
        <f t="shared" ref="C89:C90" si="43">C90</f>
        <v>2575</v>
      </c>
      <c r="D89" s="48">
        <f t="shared" ref="D89:D90" si="44">D90</f>
        <v>5151</v>
      </c>
      <c r="E89" s="48">
        <f t="shared" ref="E89:E90" si="45">E90</f>
        <v>5151</v>
      </c>
      <c r="F89" s="48">
        <f t="shared" ref="F89:F90" si="46">F90</f>
        <v>0</v>
      </c>
      <c r="G89" s="48">
        <f t="shared" ref="G89:G90" si="47">G90</f>
        <v>0</v>
      </c>
      <c r="H89" s="48">
        <f t="shared" ref="H89:H90" si="48">H90</f>
        <v>0</v>
      </c>
      <c r="I89" s="48">
        <f t="shared" ref="I89:I90" si="49">I90</f>
        <v>0</v>
      </c>
      <c r="J89" s="48">
        <f t="shared" ref="J89:J90" si="50">J90</f>
        <v>0</v>
      </c>
      <c r="K89" s="49"/>
      <c r="L89" s="13"/>
    </row>
    <row r="90" spans="1:15" ht="25" x14ac:dyDescent="0.25">
      <c r="A90" s="38" t="s">
        <v>41</v>
      </c>
      <c r="B90" s="50"/>
      <c r="C90" s="57">
        <f t="shared" si="43"/>
        <v>2575</v>
      </c>
      <c r="D90" s="57">
        <f t="shared" si="44"/>
        <v>5151</v>
      </c>
      <c r="E90" s="57">
        <f t="shared" si="45"/>
        <v>5151</v>
      </c>
      <c r="F90" s="57">
        <f t="shared" si="46"/>
        <v>0</v>
      </c>
      <c r="G90" s="57">
        <f t="shared" si="47"/>
        <v>0</v>
      </c>
      <c r="H90" s="57">
        <f t="shared" si="48"/>
        <v>0</v>
      </c>
      <c r="I90" s="57">
        <f t="shared" si="49"/>
        <v>0</v>
      </c>
      <c r="J90" s="57">
        <f t="shared" si="50"/>
        <v>0</v>
      </c>
      <c r="K90" s="58"/>
    </row>
    <row r="91" spans="1:15" ht="39" customHeight="1" x14ac:dyDescent="0.25">
      <c r="A91" s="96"/>
      <c r="B91" s="66" t="s">
        <v>21</v>
      </c>
      <c r="C91" s="60">
        <v>2575</v>
      </c>
      <c r="D91" s="60">
        <v>5151</v>
      </c>
      <c r="E91" s="60">
        <v>5151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1"/>
    </row>
    <row r="92" spans="1:15" s="102" customFormat="1" ht="14" x14ac:dyDescent="0.3">
      <c r="A92" s="96" t="s">
        <v>65</v>
      </c>
      <c r="B92" s="120"/>
      <c r="C92" s="98">
        <f>C93+C99+C103+C107+C110+C113</f>
        <v>1850500</v>
      </c>
      <c r="D92" s="98">
        <f t="shared" ref="D92:J92" si="51">D93+D99+D103+D107+D110+D113</f>
        <v>500</v>
      </c>
      <c r="E92" s="98">
        <f t="shared" si="51"/>
        <v>500</v>
      </c>
      <c r="F92" s="98">
        <f>F93+F99+F103+F107+F110+F113</f>
        <v>7275723.6799999997</v>
      </c>
      <c r="G92" s="98">
        <f t="shared" si="51"/>
        <v>7275723.6799999997</v>
      </c>
      <c r="H92" s="98">
        <f t="shared" si="51"/>
        <v>7275723.6799999997</v>
      </c>
      <c r="I92" s="98">
        <f t="shared" si="51"/>
        <v>0</v>
      </c>
      <c r="J92" s="98">
        <f t="shared" si="51"/>
        <v>7275723.6799999997</v>
      </c>
      <c r="K92" s="118"/>
      <c r="L92" s="121"/>
      <c r="M92" s="101"/>
    </row>
    <row r="93" spans="1:15" s="102" customFormat="1" x14ac:dyDescent="0.25">
      <c r="A93" s="96" t="s">
        <v>66</v>
      </c>
      <c r="B93" s="120"/>
      <c r="C93" s="98">
        <f>SUM(C95:C98)</f>
        <v>1850000</v>
      </c>
      <c r="D93" s="98">
        <f t="shared" ref="D93:J93" si="52">SUM(D95:D98)</f>
        <v>0</v>
      </c>
      <c r="E93" s="98">
        <f t="shared" si="52"/>
        <v>0</v>
      </c>
      <c r="F93" s="98">
        <f t="shared" si="52"/>
        <v>7229698.6799999997</v>
      </c>
      <c r="G93" s="98">
        <f t="shared" si="52"/>
        <v>7229698.6799999997</v>
      </c>
      <c r="H93" s="98">
        <f>SUM(H95:H98)</f>
        <v>7229698.6799999997</v>
      </c>
      <c r="I93" s="98">
        <f t="shared" si="52"/>
        <v>0</v>
      </c>
      <c r="J93" s="98">
        <f t="shared" si="52"/>
        <v>7229698.6799999997</v>
      </c>
      <c r="K93" s="118"/>
      <c r="L93" s="122"/>
      <c r="M93" s="101"/>
      <c r="N93" s="101"/>
      <c r="O93" s="101"/>
    </row>
    <row r="94" spans="1:15" ht="34.25" customHeight="1" x14ac:dyDescent="0.25">
      <c r="A94" s="38" t="s">
        <v>41</v>
      </c>
      <c r="B94" s="50"/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8"/>
      <c r="L94" s="5"/>
      <c r="M94" s="9"/>
      <c r="N94" s="9"/>
      <c r="O94" s="9"/>
    </row>
    <row r="95" spans="1:15" s="102" customFormat="1" x14ac:dyDescent="0.25">
      <c r="A95" s="96"/>
      <c r="B95" s="116" t="s">
        <v>49</v>
      </c>
      <c r="C95" s="98">
        <v>850000</v>
      </c>
      <c r="D95" s="98">
        <v>0</v>
      </c>
      <c r="E95" s="98">
        <v>0</v>
      </c>
      <c r="F95" s="117">
        <f>4518135+18606.84</f>
        <v>4536741.84</v>
      </c>
      <c r="G95" s="117">
        <f t="shared" ref="G95:J95" si="53">4518135+18606.84</f>
        <v>4536741.84</v>
      </c>
      <c r="H95" s="117">
        <f t="shared" si="53"/>
        <v>4536741.84</v>
      </c>
      <c r="I95" s="117">
        <v>0</v>
      </c>
      <c r="J95" s="98">
        <f t="shared" si="53"/>
        <v>4536741.84</v>
      </c>
      <c r="K95" s="118"/>
      <c r="L95" s="119"/>
    </row>
    <row r="96" spans="1:15" s="102" customFormat="1" x14ac:dyDescent="0.25">
      <c r="A96" s="96"/>
      <c r="B96" s="120" t="s">
        <v>19</v>
      </c>
      <c r="C96" s="98">
        <v>450000</v>
      </c>
      <c r="D96" s="98">
        <v>0</v>
      </c>
      <c r="E96" s="98">
        <v>0</v>
      </c>
      <c r="F96" s="117">
        <f>5233.84+1282837</f>
        <v>1288070.8400000001</v>
      </c>
      <c r="G96" s="117">
        <f t="shared" ref="G96:J96" si="54">5233.84+1282837</f>
        <v>1288070.8400000001</v>
      </c>
      <c r="H96" s="117">
        <f t="shared" si="54"/>
        <v>1288070.8400000001</v>
      </c>
      <c r="I96" s="117">
        <v>0</v>
      </c>
      <c r="J96" s="98">
        <f t="shared" si="54"/>
        <v>1288070.8400000001</v>
      </c>
      <c r="K96" s="118"/>
      <c r="L96" s="119"/>
    </row>
    <row r="97" spans="1:12" s="102" customFormat="1" x14ac:dyDescent="0.25">
      <c r="A97" s="96"/>
      <c r="B97" s="116" t="s">
        <v>68</v>
      </c>
      <c r="C97" s="98">
        <v>300000</v>
      </c>
      <c r="D97" s="98">
        <v>0</v>
      </c>
      <c r="E97" s="98">
        <v>0</v>
      </c>
      <c r="F97" s="117">
        <f>604692+604692</f>
        <v>1209384</v>
      </c>
      <c r="G97" s="117">
        <f t="shared" ref="G97:J97" si="55">604692+604692</f>
        <v>1209384</v>
      </c>
      <c r="H97" s="117">
        <f t="shared" si="55"/>
        <v>1209384</v>
      </c>
      <c r="I97" s="117"/>
      <c r="J97" s="98">
        <f t="shared" si="55"/>
        <v>1209384</v>
      </c>
      <c r="K97" s="118"/>
      <c r="L97" s="119"/>
    </row>
    <row r="98" spans="1:12" s="102" customFormat="1" x14ac:dyDescent="0.25">
      <c r="A98" s="96"/>
      <c r="B98" s="116" t="s">
        <v>69</v>
      </c>
      <c r="C98" s="98">
        <v>250000</v>
      </c>
      <c r="D98" s="98">
        <v>0</v>
      </c>
      <c r="E98" s="98">
        <v>0</v>
      </c>
      <c r="F98" s="117">
        <f>97751+97751</f>
        <v>195502</v>
      </c>
      <c r="G98" s="117">
        <f t="shared" ref="G98:J98" si="56">97751+97751</f>
        <v>195502</v>
      </c>
      <c r="H98" s="117">
        <f t="shared" si="56"/>
        <v>195502</v>
      </c>
      <c r="I98" s="117"/>
      <c r="J98" s="98">
        <f t="shared" si="56"/>
        <v>195502</v>
      </c>
      <c r="K98" s="118"/>
      <c r="L98" s="119"/>
    </row>
    <row r="99" spans="1:12" x14ac:dyDescent="0.25">
      <c r="A99" s="46" t="s">
        <v>67</v>
      </c>
      <c r="B99" s="47"/>
      <c r="C99" s="48">
        <f t="shared" ref="C99:J99" si="57">C100</f>
        <v>0</v>
      </c>
      <c r="D99" s="48">
        <f t="shared" si="57"/>
        <v>0</v>
      </c>
      <c r="E99" s="48">
        <f t="shared" si="57"/>
        <v>0</v>
      </c>
      <c r="F99" s="48">
        <f>F100</f>
        <v>0</v>
      </c>
      <c r="G99" s="48">
        <f t="shared" si="57"/>
        <v>0</v>
      </c>
      <c r="H99" s="48">
        <f t="shared" si="57"/>
        <v>0</v>
      </c>
      <c r="I99" s="48">
        <f t="shared" si="57"/>
        <v>0</v>
      </c>
      <c r="J99" s="48">
        <f t="shared" si="57"/>
        <v>0</v>
      </c>
      <c r="K99" s="49"/>
      <c r="L99" s="3"/>
    </row>
    <row r="100" spans="1:12" ht="25" x14ac:dyDescent="0.25">
      <c r="A100" s="38" t="s">
        <v>41</v>
      </c>
      <c r="B100" s="50"/>
      <c r="C100" s="57">
        <v>0</v>
      </c>
      <c r="D100" s="57">
        <f t="shared" ref="D100:J100" si="58">D101+D102</f>
        <v>0</v>
      </c>
      <c r="E100" s="57">
        <f t="shared" si="58"/>
        <v>0</v>
      </c>
      <c r="F100" s="57">
        <v>0</v>
      </c>
      <c r="G100" s="57">
        <v>0</v>
      </c>
      <c r="H100" s="57">
        <v>0</v>
      </c>
      <c r="I100" s="57">
        <f t="shared" si="58"/>
        <v>0</v>
      </c>
      <c r="J100" s="57">
        <f t="shared" si="58"/>
        <v>0</v>
      </c>
      <c r="K100" s="58"/>
    </row>
    <row r="101" spans="1:12" ht="37.5" x14ac:dyDescent="0.25">
      <c r="A101" s="53"/>
      <c r="B101" s="59" t="s">
        <v>68</v>
      </c>
      <c r="C101" s="98" t="s">
        <v>104</v>
      </c>
      <c r="D101" s="115">
        <v>0</v>
      </c>
      <c r="E101" s="115">
        <v>0</v>
      </c>
      <c r="F101" s="98" t="s">
        <v>104</v>
      </c>
      <c r="G101" s="98" t="s">
        <v>104</v>
      </c>
      <c r="H101" s="98" t="s">
        <v>104</v>
      </c>
      <c r="I101" s="60">
        <v>0</v>
      </c>
      <c r="J101" s="60">
        <v>0</v>
      </c>
      <c r="K101" s="61"/>
      <c r="L101" s="6"/>
    </row>
    <row r="102" spans="1:12" ht="37.5" x14ac:dyDescent="0.25">
      <c r="A102" s="53"/>
      <c r="B102" s="63" t="s">
        <v>69</v>
      </c>
      <c r="C102" s="98" t="s">
        <v>104</v>
      </c>
      <c r="D102" s="115">
        <v>0</v>
      </c>
      <c r="E102" s="115">
        <v>0</v>
      </c>
      <c r="F102" s="98" t="s">
        <v>104</v>
      </c>
      <c r="G102" s="98" t="s">
        <v>104</v>
      </c>
      <c r="H102" s="98" t="s">
        <v>104</v>
      </c>
      <c r="I102" s="60">
        <v>0</v>
      </c>
      <c r="J102" s="60">
        <v>0</v>
      </c>
      <c r="K102" s="61"/>
      <c r="L102" s="6"/>
    </row>
    <row r="103" spans="1:12" x14ac:dyDescent="0.25">
      <c r="A103" s="46" t="s">
        <v>70</v>
      </c>
      <c r="B103" s="47"/>
      <c r="C103" s="48">
        <f t="shared" ref="C103:J103" si="59">C104</f>
        <v>0</v>
      </c>
      <c r="D103" s="48">
        <f t="shared" si="59"/>
        <v>0</v>
      </c>
      <c r="E103" s="48">
        <f t="shared" si="59"/>
        <v>0</v>
      </c>
      <c r="F103" s="48">
        <f t="shared" si="59"/>
        <v>0</v>
      </c>
      <c r="G103" s="48">
        <f t="shared" si="59"/>
        <v>0</v>
      </c>
      <c r="H103" s="48">
        <f t="shared" si="59"/>
        <v>0</v>
      </c>
      <c r="I103" s="48">
        <f t="shared" si="59"/>
        <v>0</v>
      </c>
      <c r="J103" s="48">
        <f t="shared" si="59"/>
        <v>0</v>
      </c>
      <c r="K103" s="49"/>
      <c r="L103" s="4"/>
    </row>
    <row r="104" spans="1:12" ht="37.75" customHeight="1" x14ac:dyDescent="0.25">
      <c r="A104" s="38" t="s">
        <v>41</v>
      </c>
      <c r="B104" s="50"/>
      <c r="C104" s="57">
        <v>0</v>
      </c>
      <c r="D104" s="57">
        <f t="shared" ref="D104:E104" si="60">D105+D106</f>
        <v>0</v>
      </c>
      <c r="E104" s="57">
        <f t="shared" si="60"/>
        <v>0</v>
      </c>
      <c r="F104" s="57">
        <v>0</v>
      </c>
      <c r="G104" s="57">
        <v>0</v>
      </c>
      <c r="H104" s="57">
        <v>0</v>
      </c>
      <c r="I104" s="57">
        <f t="shared" ref="I104:J104" si="61">I105+I106</f>
        <v>0</v>
      </c>
      <c r="J104" s="57">
        <f t="shared" si="61"/>
        <v>0</v>
      </c>
      <c r="K104" s="58"/>
      <c r="L104" s="4"/>
    </row>
    <row r="105" spans="1:12" ht="37.5" x14ac:dyDescent="0.25">
      <c r="A105" s="53"/>
      <c r="B105" s="59" t="s">
        <v>71</v>
      </c>
      <c r="C105" s="98" t="s">
        <v>104</v>
      </c>
      <c r="D105" s="115">
        <v>0</v>
      </c>
      <c r="E105" s="115">
        <v>0</v>
      </c>
      <c r="F105" s="98" t="s">
        <v>104</v>
      </c>
      <c r="G105" s="98" t="s">
        <v>104</v>
      </c>
      <c r="H105" s="98" t="s">
        <v>104</v>
      </c>
      <c r="I105" s="60">
        <v>0</v>
      </c>
      <c r="J105" s="60"/>
      <c r="K105" s="61"/>
      <c r="L105" s="7"/>
    </row>
    <row r="106" spans="1:12" ht="37.5" x14ac:dyDescent="0.25">
      <c r="A106" s="53"/>
      <c r="B106" s="59" t="s">
        <v>69</v>
      </c>
      <c r="C106" s="98" t="s">
        <v>104</v>
      </c>
      <c r="D106" s="115">
        <v>0</v>
      </c>
      <c r="E106" s="115">
        <v>0</v>
      </c>
      <c r="F106" s="98" t="s">
        <v>104</v>
      </c>
      <c r="G106" s="98" t="s">
        <v>104</v>
      </c>
      <c r="H106" s="98" t="s">
        <v>104</v>
      </c>
      <c r="I106" s="60">
        <v>0</v>
      </c>
      <c r="J106" s="60"/>
      <c r="K106" s="61"/>
      <c r="L106" s="7"/>
    </row>
    <row r="107" spans="1:12" x14ac:dyDescent="0.25">
      <c r="A107" s="46" t="s">
        <v>72</v>
      </c>
      <c r="B107" s="47"/>
      <c r="C107" s="48">
        <f t="shared" ref="C107:J108" si="62">C108</f>
        <v>0</v>
      </c>
      <c r="D107" s="48">
        <f t="shared" si="62"/>
        <v>0</v>
      </c>
      <c r="E107" s="48">
        <f t="shared" si="62"/>
        <v>0</v>
      </c>
      <c r="F107" s="48">
        <f t="shared" si="62"/>
        <v>0</v>
      </c>
      <c r="G107" s="48">
        <f t="shared" si="62"/>
        <v>0</v>
      </c>
      <c r="H107" s="48">
        <f t="shared" si="62"/>
        <v>0</v>
      </c>
      <c r="I107" s="48">
        <f t="shared" si="62"/>
        <v>0</v>
      </c>
      <c r="J107" s="48">
        <f t="shared" si="62"/>
        <v>0</v>
      </c>
      <c r="K107" s="49"/>
      <c r="L107" s="3"/>
    </row>
    <row r="108" spans="1:12" ht="39" customHeight="1" x14ac:dyDescent="0.25">
      <c r="A108" s="38" t="s">
        <v>41</v>
      </c>
      <c r="B108" s="50"/>
      <c r="C108" s="57">
        <v>0</v>
      </c>
      <c r="D108" s="57">
        <f t="shared" si="62"/>
        <v>0</v>
      </c>
      <c r="E108" s="57">
        <f t="shared" si="62"/>
        <v>0</v>
      </c>
      <c r="F108" s="57">
        <v>0</v>
      </c>
      <c r="G108" s="57">
        <v>0</v>
      </c>
      <c r="H108" s="57">
        <v>0</v>
      </c>
      <c r="I108" s="57">
        <f t="shared" si="62"/>
        <v>0</v>
      </c>
      <c r="J108" s="57">
        <f t="shared" si="62"/>
        <v>0</v>
      </c>
      <c r="K108" s="58"/>
      <c r="L108" s="5"/>
    </row>
    <row r="109" spans="1:12" ht="37.5" x14ac:dyDescent="0.25">
      <c r="A109" s="53"/>
      <c r="B109" s="59" t="s">
        <v>69</v>
      </c>
      <c r="C109" s="98" t="s">
        <v>104</v>
      </c>
      <c r="D109" s="115">
        <v>0</v>
      </c>
      <c r="E109" s="115">
        <v>0</v>
      </c>
      <c r="F109" s="98" t="s">
        <v>104</v>
      </c>
      <c r="G109" s="98" t="s">
        <v>104</v>
      </c>
      <c r="H109" s="98" t="s">
        <v>104</v>
      </c>
      <c r="I109" s="60">
        <v>0</v>
      </c>
      <c r="J109" s="60"/>
      <c r="K109" s="61"/>
      <c r="L109" s="6"/>
    </row>
    <row r="110" spans="1:12" x14ac:dyDescent="0.25">
      <c r="A110" s="46" t="s">
        <v>73</v>
      </c>
      <c r="B110" s="47"/>
      <c r="C110" s="48">
        <f t="shared" ref="C110:J114" si="63">C111</f>
        <v>0</v>
      </c>
      <c r="D110" s="48">
        <f t="shared" si="63"/>
        <v>0</v>
      </c>
      <c r="E110" s="48">
        <f t="shared" si="63"/>
        <v>0</v>
      </c>
      <c r="F110" s="48">
        <f t="shared" si="63"/>
        <v>46025</v>
      </c>
      <c r="G110" s="48">
        <f t="shared" si="63"/>
        <v>46025</v>
      </c>
      <c r="H110" s="48">
        <f t="shared" si="63"/>
        <v>46025</v>
      </c>
      <c r="I110" s="48">
        <f t="shared" si="63"/>
        <v>0</v>
      </c>
      <c r="J110" s="48">
        <f t="shared" si="63"/>
        <v>46025</v>
      </c>
      <c r="K110" s="49"/>
      <c r="L110" s="3"/>
    </row>
    <row r="111" spans="1:12" ht="39" customHeight="1" x14ac:dyDescent="0.25">
      <c r="A111" s="38" t="s">
        <v>41</v>
      </c>
      <c r="B111" s="50"/>
      <c r="C111" s="57">
        <f>C112</f>
        <v>0</v>
      </c>
      <c r="D111" s="57">
        <f t="shared" si="63"/>
        <v>0</v>
      </c>
      <c r="E111" s="57">
        <f t="shared" si="63"/>
        <v>0</v>
      </c>
      <c r="F111" s="57">
        <f t="shared" si="63"/>
        <v>46025</v>
      </c>
      <c r="G111" s="57">
        <f t="shared" si="63"/>
        <v>46025</v>
      </c>
      <c r="H111" s="57">
        <f t="shared" si="63"/>
        <v>46025</v>
      </c>
      <c r="I111" s="57">
        <f t="shared" si="63"/>
        <v>0</v>
      </c>
      <c r="J111" s="57">
        <f t="shared" si="63"/>
        <v>46025</v>
      </c>
      <c r="K111" s="58"/>
      <c r="L111" s="5"/>
    </row>
    <row r="112" spans="1:12" x14ac:dyDescent="0.25">
      <c r="A112" s="53"/>
      <c r="B112" s="59" t="s">
        <v>71</v>
      </c>
      <c r="C112" s="9">
        <v>0</v>
      </c>
      <c r="D112" s="9">
        <v>0</v>
      </c>
      <c r="E112" s="9">
        <v>0</v>
      </c>
      <c r="F112" s="60">
        <f>27615+18410</f>
        <v>46025</v>
      </c>
      <c r="G112" s="60">
        <f t="shared" ref="G112:J112" si="64">27615+18410</f>
        <v>46025</v>
      </c>
      <c r="H112" s="60">
        <f t="shared" si="64"/>
        <v>46025</v>
      </c>
      <c r="I112" s="60">
        <v>0</v>
      </c>
      <c r="J112" s="60">
        <f t="shared" si="64"/>
        <v>46025</v>
      </c>
      <c r="K112" s="61"/>
    </row>
    <row r="113" spans="1:15" x14ac:dyDescent="0.25">
      <c r="A113" s="46" t="s">
        <v>74</v>
      </c>
      <c r="B113" s="47"/>
      <c r="C113" s="48">
        <f t="shared" si="63"/>
        <v>500</v>
      </c>
      <c r="D113" s="48">
        <f t="shared" si="63"/>
        <v>500</v>
      </c>
      <c r="E113" s="48">
        <f t="shared" si="63"/>
        <v>500</v>
      </c>
      <c r="F113" s="48">
        <f t="shared" si="63"/>
        <v>0</v>
      </c>
      <c r="G113" s="48">
        <f t="shared" si="63"/>
        <v>0</v>
      </c>
      <c r="H113" s="48">
        <f t="shared" si="63"/>
        <v>0</v>
      </c>
      <c r="I113" s="48">
        <f t="shared" si="63"/>
        <v>0</v>
      </c>
      <c r="J113" s="48">
        <f t="shared" si="63"/>
        <v>0</v>
      </c>
      <c r="K113" s="49"/>
      <c r="L113" s="3"/>
    </row>
    <row r="114" spans="1:15" ht="39" customHeight="1" x14ac:dyDescent="0.25">
      <c r="A114" s="38" t="s">
        <v>41</v>
      </c>
      <c r="B114" s="50"/>
      <c r="C114" s="57">
        <f t="shared" si="63"/>
        <v>500</v>
      </c>
      <c r="D114" s="57">
        <f t="shared" si="63"/>
        <v>500</v>
      </c>
      <c r="E114" s="57">
        <f t="shared" si="63"/>
        <v>500</v>
      </c>
      <c r="F114" s="57">
        <f t="shared" si="63"/>
        <v>0</v>
      </c>
      <c r="G114" s="57">
        <f t="shared" si="63"/>
        <v>0</v>
      </c>
      <c r="H114" s="57">
        <f t="shared" si="63"/>
        <v>0</v>
      </c>
      <c r="I114" s="57">
        <f t="shared" si="63"/>
        <v>0</v>
      </c>
      <c r="J114" s="57">
        <f t="shared" si="63"/>
        <v>0</v>
      </c>
      <c r="K114" s="58"/>
      <c r="L114" s="5"/>
    </row>
    <row r="115" spans="1:15" ht="25" x14ac:dyDescent="0.25">
      <c r="A115" s="53" t="s">
        <v>52</v>
      </c>
      <c r="B115" s="66" t="s">
        <v>14</v>
      </c>
      <c r="C115" s="60">
        <v>500</v>
      </c>
      <c r="D115" s="60">
        <v>500</v>
      </c>
      <c r="E115" s="60">
        <v>500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1"/>
    </row>
    <row r="116" spans="1:15" x14ac:dyDescent="0.25">
      <c r="A116" s="42" t="s">
        <v>108</v>
      </c>
      <c r="B116" s="43"/>
      <c r="C116" s="44">
        <f>C117</f>
        <v>4612913</v>
      </c>
      <c r="D116" s="44">
        <f t="shared" ref="D116:E116" si="65">D117</f>
        <v>4597866</v>
      </c>
      <c r="E116" s="44">
        <f t="shared" si="65"/>
        <v>4597866</v>
      </c>
      <c r="F116" s="44">
        <f t="shared" ref="F116:J116" si="66">F117+F121+F124</f>
        <v>0</v>
      </c>
      <c r="G116" s="44">
        <f t="shared" si="66"/>
        <v>1195000</v>
      </c>
      <c r="H116" s="44">
        <f t="shared" si="66"/>
        <v>56000</v>
      </c>
      <c r="I116" s="44">
        <f t="shared" si="66"/>
        <v>1839000</v>
      </c>
      <c r="J116" s="44">
        <f t="shared" si="66"/>
        <v>0</v>
      </c>
      <c r="K116" s="45"/>
    </row>
    <row r="117" spans="1:15" ht="27.75" customHeight="1" x14ac:dyDescent="0.3">
      <c r="A117" s="46" t="s">
        <v>109</v>
      </c>
      <c r="B117" s="47"/>
      <c r="C117" s="48">
        <f>C120+C118</f>
        <v>4612913</v>
      </c>
      <c r="D117" s="48">
        <f t="shared" ref="D117:E117" si="67">D120+D118</f>
        <v>4597866</v>
      </c>
      <c r="E117" s="48">
        <f t="shared" si="67"/>
        <v>4597866</v>
      </c>
      <c r="F117" s="48">
        <f t="shared" ref="F117:J117" si="68">F120</f>
        <v>0</v>
      </c>
      <c r="G117" s="48">
        <f t="shared" si="68"/>
        <v>0</v>
      </c>
      <c r="H117" s="48">
        <f t="shared" si="68"/>
        <v>0</v>
      </c>
      <c r="I117" s="48">
        <f t="shared" si="68"/>
        <v>0</v>
      </c>
      <c r="J117" s="48">
        <f t="shared" si="68"/>
        <v>0</v>
      </c>
      <c r="K117" s="49"/>
      <c r="L117" s="18"/>
      <c r="M117" s="9"/>
      <c r="N117" s="9"/>
      <c r="O117" s="9"/>
    </row>
    <row r="118" spans="1:15" s="11" customFormat="1" ht="25" x14ac:dyDescent="0.3">
      <c r="A118" s="38" t="s">
        <v>41</v>
      </c>
      <c r="B118" s="50"/>
      <c r="C118" s="57">
        <f>C119</f>
        <v>15047</v>
      </c>
      <c r="D118" s="57">
        <f t="shared" ref="D118:J118" si="69">D119</f>
        <v>0</v>
      </c>
      <c r="E118" s="57">
        <f t="shared" si="69"/>
        <v>0</v>
      </c>
      <c r="F118" s="57">
        <f t="shared" si="69"/>
        <v>0</v>
      </c>
      <c r="G118" s="57">
        <f t="shared" si="69"/>
        <v>0</v>
      </c>
      <c r="H118" s="57">
        <f t="shared" si="69"/>
        <v>0</v>
      </c>
      <c r="I118" s="57">
        <f t="shared" si="69"/>
        <v>0</v>
      </c>
      <c r="J118" s="57">
        <f t="shared" si="69"/>
        <v>0</v>
      </c>
      <c r="K118" s="58"/>
      <c r="L118" s="16"/>
      <c r="M118" s="23"/>
      <c r="N118" s="23"/>
      <c r="O118" s="23"/>
    </row>
    <row r="119" spans="1:15" ht="25" x14ac:dyDescent="0.25">
      <c r="A119" s="94" t="s">
        <v>52</v>
      </c>
      <c r="B119" s="65" t="s">
        <v>14</v>
      </c>
      <c r="C119" s="60">
        <v>15047</v>
      </c>
      <c r="D119" s="60">
        <v>0</v>
      </c>
      <c r="E119" s="60">
        <v>0</v>
      </c>
      <c r="F119" s="60">
        <v>0</v>
      </c>
      <c r="G119" s="60">
        <v>0</v>
      </c>
      <c r="H119" s="60">
        <v>0</v>
      </c>
      <c r="I119" s="60">
        <v>0</v>
      </c>
      <c r="J119" s="60">
        <v>0</v>
      </c>
      <c r="K119" s="61"/>
      <c r="L119" s="70"/>
    </row>
    <row r="120" spans="1:15" ht="25" x14ac:dyDescent="0.3">
      <c r="A120" s="38" t="s">
        <v>37</v>
      </c>
      <c r="B120" s="50"/>
      <c r="C120" s="57">
        <f>109473*42</f>
        <v>4597866</v>
      </c>
      <c r="D120" s="57">
        <f>109473*42</f>
        <v>4597866</v>
      </c>
      <c r="E120" s="57">
        <f>109473*42</f>
        <v>4597866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8"/>
      <c r="L120" s="13"/>
    </row>
    <row r="121" spans="1:15" x14ac:dyDescent="0.25">
      <c r="A121" s="42" t="s">
        <v>110</v>
      </c>
      <c r="B121" s="43"/>
      <c r="C121" s="44">
        <f t="shared" ref="C121:J121" si="70">C122+C126+C129</f>
        <v>0</v>
      </c>
      <c r="D121" s="44">
        <f t="shared" si="70"/>
        <v>0</v>
      </c>
      <c r="E121" s="44">
        <f t="shared" si="70"/>
        <v>0</v>
      </c>
      <c r="F121" s="44">
        <f>F122+F126+F129</f>
        <v>0</v>
      </c>
      <c r="G121" s="44">
        <f>G122+G126+G129</f>
        <v>1195000</v>
      </c>
      <c r="H121" s="44">
        <f t="shared" si="70"/>
        <v>56000</v>
      </c>
      <c r="I121" s="44">
        <f t="shared" si="70"/>
        <v>1839000</v>
      </c>
      <c r="J121" s="44">
        <f t="shared" si="70"/>
        <v>0</v>
      </c>
      <c r="K121" s="45"/>
    </row>
    <row r="122" spans="1:15" ht="14" x14ac:dyDescent="0.3">
      <c r="A122" s="46" t="s">
        <v>111</v>
      </c>
      <c r="B122" s="47"/>
      <c r="C122" s="48">
        <f t="shared" ref="C122:J122" si="71">C123</f>
        <v>0</v>
      </c>
      <c r="D122" s="48">
        <f t="shared" si="71"/>
        <v>0</v>
      </c>
      <c r="E122" s="48">
        <f t="shared" si="71"/>
        <v>0</v>
      </c>
      <c r="F122" s="48">
        <f t="shared" si="71"/>
        <v>0</v>
      </c>
      <c r="G122" s="48">
        <f>G123</f>
        <v>1195000</v>
      </c>
      <c r="H122" s="48">
        <f t="shared" si="71"/>
        <v>56000</v>
      </c>
      <c r="I122" s="48">
        <f t="shared" si="71"/>
        <v>1839000</v>
      </c>
      <c r="J122" s="48">
        <f t="shared" si="71"/>
        <v>0</v>
      </c>
      <c r="K122" s="49"/>
      <c r="L122" s="13"/>
      <c r="M122" s="9"/>
    </row>
    <row r="123" spans="1:15" ht="25" x14ac:dyDescent="0.25">
      <c r="A123" s="38" t="s">
        <v>41</v>
      </c>
      <c r="B123" s="50"/>
      <c r="C123" s="57">
        <f>C125</f>
        <v>0</v>
      </c>
      <c r="D123" s="57">
        <f t="shared" ref="D123:J123" si="72">D125</f>
        <v>0</v>
      </c>
      <c r="E123" s="57">
        <f t="shared" si="72"/>
        <v>0</v>
      </c>
      <c r="F123" s="57">
        <f t="shared" si="72"/>
        <v>0</v>
      </c>
      <c r="G123" s="57">
        <f>G125</f>
        <v>1195000</v>
      </c>
      <c r="H123" s="57">
        <f t="shared" si="72"/>
        <v>56000</v>
      </c>
      <c r="I123" s="57">
        <f t="shared" si="72"/>
        <v>1839000</v>
      </c>
      <c r="J123" s="57">
        <f t="shared" si="72"/>
        <v>0</v>
      </c>
      <c r="K123" s="58"/>
      <c r="L123" s="14"/>
      <c r="M123" s="9"/>
      <c r="N123" s="9"/>
      <c r="O123" s="9"/>
    </row>
    <row r="124" spans="1:15" ht="25" x14ac:dyDescent="0.25">
      <c r="A124" s="53"/>
      <c r="B124" s="65" t="s">
        <v>14</v>
      </c>
      <c r="C124" s="55" t="s">
        <v>80</v>
      </c>
      <c r="D124" s="55" t="s">
        <v>80</v>
      </c>
      <c r="E124" s="55" t="s">
        <v>80</v>
      </c>
      <c r="F124" s="55"/>
      <c r="G124" s="55"/>
      <c r="H124" s="55"/>
      <c r="I124" s="55"/>
      <c r="J124" s="55"/>
      <c r="K124" s="56"/>
      <c r="L124" s="14"/>
    </row>
    <row r="125" spans="1:15" s="102" customFormat="1" ht="39" customHeight="1" x14ac:dyDescent="0.25">
      <c r="A125" s="96"/>
      <c r="B125" s="100" t="s">
        <v>25</v>
      </c>
      <c r="C125" s="98"/>
      <c r="D125" s="98"/>
      <c r="E125" s="98"/>
      <c r="F125" s="98"/>
      <c r="G125" s="98">
        <v>1195000</v>
      </c>
      <c r="H125" s="98">
        <v>56000</v>
      </c>
      <c r="I125" s="98">
        <v>1839000</v>
      </c>
      <c r="J125" s="98"/>
      <c r="K125" s="96"/>
      <c r="L125" s="101"/>
      <c r="M125" s="101"/>
      <c r="N125" s="101"/>
      <c r="O125" s="101"/>
    </row>
    <row r="126" spans="1:15" x14ac:dyDescent="0.25">
      <c r="A126" s="46" t="s">
        <v>112</v>
      </c>
      <c r="B126" s="47"/>
      <c r="C126" s="48">
        <f t="shared" ref="C126:J127" si="73">C127</f>
        <v>0</v>
      </c>
      <c r="D126" s="48">
        <f t="shared" si="73"/>
        <v>0</v>
      </c>
      <c r="E126" s="48">
        <f t="shared" si="73"/>
        <v>0</v>
      </c>
      <c r="F126" s="48">
        <v>0</v>
      </c>
      <c r="G126" s="48">
        <f t="shared" si="73"/>
        <v>0</v>
      </c>
      <c r="H126" s="48">
        <f t="shared" si="73"/>
        <v>0</v>
      </c>
      <c r="I126" s="48">
        <f t="shared" si="73"/>
        <v>0</v>
      </c>
      <c r="J126" s="48">
        <f t="shared" si="73"/>
        <v>0</v>
      </c>
      <c r="K126" s="49"/>
      <c r="L126" s="99"/>
    </row>
    <row r="127" spans="1:15" ht="25" x14ac:dyDescent="0.25">
      <c r="A127" s="38" t="s">
        <v>41</v>
      </c>
      <c r="B127" s="50"/>
      <c r="C127" s="57">
        <f>C128</f>
        <v>0</v>
      </c>
      <c r="D127" s="57">
        <f>D128</f>
        <v>0</v>
      </c>
      <c r="E127" s="57">
        <f t="shared" si="73"/>
        <v>0</v>
      </c>
      <c r="F127" s="57">
        <v>0</v>
      </c>
      <c r="G127" s="57">
        <v>0</v>
      </c>
      <c r="H127" s="57">
        <v>0</v>
      </c>
      <c r="I127" s="57">
        <f t="shared" si="73"/>
        <v>0</v>
      </c>
      <c r="J127" s="57">
        <f t="shared" si="73"/>
        <v>0</v>
      </c>
      <c r="K127" s="58"/>
    </row>
    <row r="128" spans="1:15" ht="37.5" x14ac:dyDescent="0.25">
      <c r="A128" s="53"/>
      <c r="B128" s="59" t="s">
        <v>49</v>
      </c>
      <c r="C128" s="115">
        <v>0</v>
      </c>
      <c r="D128" s="115">
        <v>0</v>
      </c>
      <c r="E128" s="115">
        <v>0</v>
      </c>
      <c r="F128" s="98" t="s">
        <v>104</v>
      </c>
      <c r="G128" s="98" t="s">
        <v>104</v>
      </c>
      <c r="H128" s="98" t="s">
        <v>104</v>
      </c>
      <c r="I128" s="60">
        <v>0</v>
      </c>
      <c r="J128" s="60">
        <v>0</v>
      </c>
      <c r="K128" s="61"/>
    </row>
    <row r="129" spans="1:15" x14ac:dyDescent="0.25">
      <c r="A129" s="46" t="s">
        <v>113</v>
      </c>
      <c r="B129" s="47"/>
      <c r="C129" s="48">
        <f>C130</f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9"/>
      <c r="L129" s="3"/>
    </row>
    <row r="130" spans="1:15" ht="25" x14ac:dyDescent="0.25">
      <c r="A130" s="38" t="s">
        <v>41</v>
      </c>
      <c r="B130" s="50"/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8"/>
    </row>
    <row r="131" spans="1:15" ht="37.5" x14ac:dyDescent="0.25">
      <c r="A131" s="53"/>
      <c r="B131" s="59" t="s">
        <v>49</v>
      </c>
      <c r="C131" s="60">
        <v>0</v>
      </c>
      <c r="D131" s="60">
        <v>0</v>
      </c>
      <c r="E131" s="60">
        <v>0</v>
      </c>
      <c r="F131" s="60" t="s">
        <v>104</v>
      </c>
      <c r="G131" s="60">
        <v>0</v>
      </c>
      <c r="H131" s="60">
        <v>0</v>
      </c>
      <c r="I131" s="60">
        <v>0</v>
      </c>
      <c r="J131" s="60">
        <v>0</v>
      </c>
      <c r="K131" s="61"/>
    </row>
    <row r="132" spans="1:15" x14ac:dyDescent="0.25">
      <c r="A132" s="42" t="s">
        <v>114</v>
      </c>
      <c r="B132" s="43"/>
      <c r="C132" s="44">
        <f t="shared" ref="C132:J132" si="74">C133+C137</f>
        <v>5000</v>
      </c>
      <c r="D132" s="44">
        <f t="shared" si="74"/>
        <v>5000</v>
      </c>
      <c r="E132" s="44">
        <f t="shared" si="74"/>
        <v>5000</v>
      </c>
      <c r="F132" s="44">
        <f t="shared" si="74"/>
        <v>0</v>
      </c>
      <c r="G132" s="44">
        <f t="shared" si="74"/>
        <v>20000</v>
      </c>
      <c r="H132" s="44">
        <f t="shared" si="74"/>
        <v>20000</v>
      </c>
      <c r="I132" s="44">
        <f t="shared" si="74"/>
        <v>0</v>
      </c>
      <c r="J132" s="44">
        <f t="shared" si="74"/>
        <v>20000</v>
      </c>
      <c r="K132" s="45"/>
    </row>
    <row r="133" spans="1:15" x14ac:dyDescent="0.25">
      <c r="A133" s="46" t="s">
        <v>115</v>
      </c>
      <c r="B133" s="47"/>
      <c r="C133" s="48">
        <f t="shared" ref="C133:J133" si="75">C134</f>
        <v>5000</v>
      </c>
      <c r="D133" s="48">
        <f t="shared" si="75"/>
        <v>5000</v>
      </c>
      <c r="E133" s="48">
        <f t="shared" si="75"/>
        <v>5000</v>
      </c>
      <c r="F133" s="48">
        <f t="shared" si="75"/>
        <v>0</v>
      </c>
      <c r="G133" s="48">
        <f t="shared" si="75"/>
        <v>20000</v>
      </c>
      <c r="H133" s="48">
        <f t="shared" si="75"/>
        <v>20000</v>
      </c>
      <c r="I133" s="48">
        <f t="shared" si="75"/>
        <v>0</v>
      </c>
      <c r="J133" s="48">
        <f t="shared" si="75"/>
        <v>20000</v>
      </c>
      <c r="K133" s="49"/>
      <c r="L133" s="3"/>
    </row>
    <row r="134" spans="1:15" ht="25" x14ac:dyDescent="0.25">
      <c r="A134" s="38" t="s">
        <v>41</v>
      </c>
      <c r="B134" s="50"/>
      <c r="C134" s="57">
        <f t="shared" ref="C134:J134" si="76">C136</f>
        <v>5000</v>
      </c>
      <c r="D134" s="57">
        <f t="shared" si="76"/>
        <v>5000</v>
      </c>
      <c r="E134" s="57">
        <f t="shared" si="76"/>
        <v>5000</v>
      </c>
      <c r="F134" s="57">
        <f t="shared" si="76"/>
        <v>0</v>
      </c>
      <c r="G134" s="57">
        <f t="shared" si="76"/>
        <v>20000</v>
      </c>
      <c r="H134" s="57">
        <f t="shared" si="76"/>
        <v>20000</v>
      </c>
      <c r="I134" s="57">
        <f t="shared" si="76"/>
        <v>0</v>
      </c>
      <c r="J134" s="57">
        <f t="shared" si="76"/>
        <v>20000</v>
      </c>
      <c r="K134" s="58"/>
      <c r="M134" s="9"/>
      <c r="N134" s="9"/>
      <c r="O134" s="9"/>
    </row>
    <row r="135" spans="1:15" ht="37.5" customHeight="1" x14ac:dyDescent="0.25">
      <c r="A135" s="53"/>
      <c r="B135" s="67" t="s">
        <v>49</v>
      </c>
      <c r="C135" s="98" t="s">
        <v>104</v>
      </c>
      <c r="D135" s="98">
        <v>0</v>
      </c>
      <c r="E135" s="98">
        <v>0</v>
      </c>
      <c r="F135" s="98">
        <v>0</v>
      </c>
      <c r="G135" s="98" t="s">
        <v>104</v>
      </c>
      <c r="H135" s="98" t="s">
        <v>104</v>
      </c>
      <c r="I135" s="60">
        <v>0</v>
      </c>
      <c r="J135" s="60">
        <v>0</v>
      </c>
      <c r="K135" s="61"/>
    </row>
    <row r="136" spans="1:15" ht="25" x14ac:dyDescent="0.25">
      <c r="A136" s="96" t="s">
        <v>42</v>
      </c>
      <c r="B136" s="65" t="s">
        <v>14</v>
      </c>
      <c r="C136" s="60">
        <v>5000</v>
      </c>
      <c r="D136" s="60">
        <v>5000</v>
      </c>
      <c r="E136" s="60">
        <v>5000</v>
      </c>
      <c r="F136" s="60"/>
      <c r="G136" s="60">
        <v>20000</v>
      </c>
      <c r="H136" s="60">
        <v>20000</v>
      </c>
      <c r="I136" s="60"/>
      <c r="J136" s="60">
        <v>20000</v>
      </c>
      <c r="K136" s="61"/>
    </row>
    <row r="137" spans="1:15" x14ac:dyDescent="0.25">
      <c r="A137" s="46" t="s">
        <v>116</v>
      </c>
      <c r="B137" s="47"/>
      <c r="C137" s="48">
        <v>0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9"/>
      <c r="L137" s="3"/>
    </row>
    <row r="138" spans="1:15" ht="25" x14ac:dyDescent="0.25">
      <c r="A138" s="38" t="s">
        <v>41</v>
      </c>
      <c r="B138" s="50"/>
      <c r="C138" s="57">
        <v>0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  <c r="K138" s="58"/>
    </row>
    <row r="139" spans="1:15" ht="37.5" x14ac:dyDescent="0.3">
      <c r="A139" s="53"/>
      <c r="B139" s="66" t="s">
        <v>85</v>
      </c>
      <c r="C139" s="60" t="s">
        <v>107</v>
      </c>
      <c r="D139" s="60" t="s">
        <v>107</v>
      </c>
      <c r="E139" s="60" t="s">
        <v>107</v>
      </c>
      <c r="F139" s="60" t="s">
        <v>107</v>
      </c>
      <c r="G139" s="60" t="s">
        <v>107</v>
      </c>
      <c r="H139" s="60" t="s">
        <v>107</v>
      </c>
      <c r="I139" s="60" t="s">
        <v>107</v>
      </c>
      <c r="J139" s="60" t="s">
        <v>107</v>
      </c>
      <c r="K139" s="61"/>
      <c r="L139" s="8"/>
    </row>
    <row r="140" spans="1:15" x14ac:dyDescent="0.25">
      <c r="A140" s="42" t="s">
        <v>117</v>
      </c>
      <c r="B140" s="43"/>
      <c r="C140" s="44">
        <f t="shared" ref="C140:J141" si="77">C141</f>
        <v>0</v>
      </c>
      <c r="D140" s="44">
        <f t="shared" si="77"/>
        <v>0</v>
      </c>
      <c r="E140" s="44">
        <f t="shared" si="77"/>
        <v>0</v>
      </c>
      <c r="F140" s="44">
        <f t="shared" si="77"/>
        <v>0</v>
      </c>
      <c r="G140" s="44">
        <f t="shared" si="77"/>
        <v>0</v>
      </c>
      <c r="H140" s="44">
        <f t="shared" si="77"/>
        <v>0</v>
      </c>
      <c r="I140" s="44">
        <f t="shared" si="77"/>
        <v>0</v>
      </c>
      <c r="J140" s="44">
        <f t="shared" si="77"/>
        <v>0</v>
      </c>
      <c r="K140" s="45"/>
    </row>
    <row r="141" spans="1:15" ht="14" x14ac:dyDescent="0.3">
      <c r="A141" s="46" t="s">
        <v>118</v>
      </c>
      <c r="B141" s="47"/>
      <c r="C141" s="48">
        <f t="shared" si="77"/>
        <v>0</v>
      </c>
      <c r="D141" s="48">
        <f t="shared" si="77"/>
        <v>0</v>
      </c>
      <c r="E141" s="48">
        <f t="shared" si="77"/>
        <v>0</v>
      </c>
      <c r="F141" s="48">
        <f t="shared" si="77"/>
        <v>0</v>
      </c>
      <c r="G141" s="48">
        <f t="shared" si="77"/>
        <v>0</v>
      </c>
      <c r="H141" s="48">
        <f t="shared" si="77"/>
        <v>0</v>
      </c>
      <c r="I141" s="48">
        <f t="shared" si="77"/>
        <v>0</v>
      </c>
      <c r="J141" s="48">
        <f t="shared" si="77"/>
        <v>0</v>
      </c>
      <c r="K141" s="49"/>
      <c r="L141" s="13"/>
    </row>
    <row r="142" spans="1:15" x14ac:dyDescent="0.25">
      <c r="A142" s="38" t="s">
        <v>34</v>
      </c>
      <c r="B142" s="50"/>
      <c r="C142" s="5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58"/>
    </row>
    <row r="143" spans="1:15" s="102" customFormat="1" x14ac:dyDescent="0.25">
      <c r="A143" s="42" t="s">
        <v>145</v>
      </c>
      <c r="B143" s="125"/>
      <c r="C143" s="44">
        <v>0</v>
      </c>
      <c r="D143" s="44">
        <v>0</v>
      </c>
      <c r="E143" s="44">
        <v>0</v>
      </c>
      <c r="F143" s="44">
        <v>0</v>
      </c>
      <c r="G143" s="44">
        <v>30000</v>
      </c>
      <c r="H143" s="44">
        <v>0</v>
      </c>
      <c r="I143" s="44">
        <v>0</v>
      </c>
      <c r="J143" s="44">
        <v>0</v>
      </c>
      <c r="K143" s="45"/>
      <c r="L143" s="119"/>
    </row>
    <row r="144" spans="1:15" s="102" customFormat="1" x14ac:dyDescent="0.25">
      <c r="A144" s="47" t="s">
        <v>146</v>
      </c>
      <c r="B144" s="124"/>
      <c r="C144" s="48">
        <v>0</v>
      </c>
      <c r="D144" s="48">
        <v>0</v>
      </c>
      <c r="E144" s="48">
        <v>0</v>
      </c>
      <c r="F144" s="48">
        <v>0</v>
      </c>
      <c r="G144" s="48">
        <v>30000</v>
      </c>
      <c r="H144" s="48">
        <v>0</v>
      </c>
      <c r="I144" s="48">
        <v>0</v>
      </c>
      <c r="J144" s="48">
        <v>0</v>
      </c>
      <c r="K144" s="49"/>
      <c r="L144" s="119"/>
    </row>
    <row r="145" spans="1:15" s="102" customFormat="1" ht="38.4" customHeight="1" x14ac:dyDescent="0.25">
      <c r="A145" s="38" t="s">
        <v>41</v>
      </c>
      <c r="B145" s="123"/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8"/>
      <c r="L145" s="119"/>
    </row>
    <row r="146" spans="1:15" s="102" customFormat="1" ht="40.75" customHeight="1" x14ac:dyDescent="0.25">
      <c r="A146" s="96" t="s">
        <v>52</v>
      </c>
      <c r="B146" s="100" t="s">
        <v>14</v>
      </c>
      <c r="C146" s="98">
        <v>0</v>
      </c>
      <c r="D146" s="98">
        <v>0</v>
      </c>
      <c r="E146" s="98">
        <v>0</v>
      </c>
      <c r="F146" s="98">
        <v>0</v>
      </c>
      <c r="G146" s="98">
        <v>30000</v>
      </c>
      <c r="H146" s="98">
        <v>0</v>
      </c>
      <c r="I146" s="98">
        <v>0</v>
      </c>
      <c r="J146" s="98">
        <v>0</v>
      </c>
      <c r="K146" s="118"/>
      <c r="L146" s="119"/>
    </row>
    <row r="147" spans="1:15" ht="16.75" customHeight="1" x14ac:dyDescent="0.25">
      <c r="A147" s="133" t="s">
        <v>75</v>
      </c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1:15" x14ac:dyDescent="0.25">
      <c r="A148" s="42" t="s">
        <v>76</v>
      </c>
      <c r="B148" s="43"/>
      <c r="C148" s="44">
        <f t="shared" ref="C148:J148" si="78">C149+C153+C163</f>
        <v>7016805</v>
      </c>
      <c r="D148" s="44">
        <f t="shared" si="78"/>
        <v>7265349</v>
      </c>
      <c r="E148" s="44">
        <f t="shared" si="78"/>
        <v>8842149</v>
      </c>
      <c r="F148" s="44">
        <f t="shared" si="78"/>
        <v>0</v>
      </c>
      <c r="G148" s="44">
        <f t="shared" si="78"/>
        <v>0</v>
      </c>
      <c r="H148" s="44">
        <f t="shared" si="78"/>
        <v>0</v>
      </c>
      <c r="I148" s="44">
        <f t="shared" si="78"/>
        <v>0</v>
      </c>
      <c r="J148" s="44">
        <f t="shared" si="78"/>
        <v>0</v>
      </c>
      <c r="K148" s="45"/>
    </row>
    <row r="149" spans="1:15" ht="14" x14ac:dyDescent="0.25">
      <c r="A149" s="46" t="s">
        <v>77</v>
      </c>
      <c r="B149" s="47"/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9"/>
      <c r="L149" s="15"/>
      <c r="M149" s="9"/>
      <c r="N149" s="9"/>
      <c r="O149" s="9"/>
    </row>
    <row r="150" spans="1:15" ht="25" x14ac:dyDescent="0.25">
      <c r="A150" s="38" t="s">
        <v>41</v>
      </c>
      <c r="B150" s="50"/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0</v>
      </c>
      <c r="K150" s="58"/>
    </row>
    <row r="151" spans="1:15" ht="36" customHeight="1" x14ac:dyDescent="0.25">
      <c r="A151" s="53"/>
      <c r="B151" s="65" t="s">
        <v>14</v>
      </c>
      <c r="C151" s="60" t="s">
        <v>106</v>
      </c>
      <c r="D151" s="60" t="s">
        <v>106</v>
      </c>
      <c r="E151" s="60" t="s">
        <v>106</v>
      </c>
      <c r="F151" s="60">
        <v>0</v>
      </c>
      <c r="G151" s="60">
        <v>0</v>
      </c>
      <c r="H151" s="60">
        <v>0</v>
      </c>
      <c r="I151" s="60">
        <v>0</v>
      </c>
      <c r="J151" s="60">
        <v>0</v>
      </c>
      <c r="K151" s="61"/>
    </row>
    <row r="152" spans="1:15" ht="37.5" customHeight="1" x14ac:dyDescent="0.25">
      <c r="A152" s="53"/>
      <c r="B152" s="65" t="s">
        <v>14</v>
      </c>
      <c r="C152" s="60" t="s">
        <v>143</v>
      </c>
      <c r="D152" s="60" t="s">
        <v>143</v>
      </c>
      <c r="E152" s="60" t="s">
        <v>143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1"/>
      <c r="M152" s="9"/>
      <c r="N152" s="9"/>
      <c r="O152" s="9"/>
    </row>
    <row r="153" spans="1:15" x14ac:dyDescent="0.25">
      <c r="A153" s="46" t="s">
        <v>119</v>
      </c>
      <c r="B153" s="47"/>
      <c r="C153" s="48">
        <f t="shared" ref="C153:J153" si="79">C154</f>
        <v>0</v>
      </c>
      <c r="D153" s="48">
        <f t="shared" si="79"/>
        <v>0</v>
      </c>
      <c r="E153" s="48">
        <f t="shared" si="79"/>
        <v>0</v>
      </c>
      <c r="F153" s="48">
        <f t="shared" si="79"/>
        <v>0</v>
      </c>
      <c r="G153" s="48">
        <f t="shared" si="79"/>
        <v>0</v>
      </c>
      <c r="H153" s="48">
        <f t="shared" si="79"/>
        <v>0</v>
      </c>
      <c r="I153" s="48">
        <f t="shared" si="79"/>
        <v>0</v>
      </c>
      <c r="J153" s="48">
        <f t="shared" si="79"/>
        <v>0</v>
      </c>
      <c r="K153" s="49"/>
      <c r="L153" s="3"/>
    </row>
    <row r="154" spans="1:15" ht="25" x14ac:dyDescent="0.25">
      <c r="A154" s="38" t="s">
        <v>41</v>
      </c>
      <c r="B154" s="50"/>
      <c r="C154" s="57">
        <v>0</v>
      </c>
      <c r="D154" s="57">
        <f t="shared" ref="D154:J154" si="80">D155+D156</f>
        <v>0</v>
      </c>
      <c r="E154" s="57">
        <f t="shared" si="80"/>
        <v>0</v>
      </c>
      <c r="F154" s="57">
        <v>0</v>
      </c>
      <c r="G154" s="57">
        <v>0</v>
      </c>
      <c r="H154" s="57">
        <v>0</v>
      </c>
      <c r="I154" s="57">
        <f t="shared" si="80"/>
        <v>0</v>
      </c>
      <c r="J154" s="57">
        <f t="shared" si="80"/>
        <v>0</v>
      </c>
      <c r="K154" s="58"/>
    </row>
    <row r="155" spans="1:15" ht="37.5" x14ac:dyDescent="0.25">
      <c r="A155" s="53"/>
      <c r="B155" s="59" t="s">
        <v>49</v>
      </c>
      <c r="C155" s="98" t="s">
        <v>104</v>
      </c>
      <c r="D155" s="115">
        <v>0</v>
      </c>
      <c r="E155" s="115">
        <v>0</v>
      </c>
      <c r="F155" s="98" t="s">
        <v>104</v>
      </c>
      <c r="G155" s="98" t="s">
        <v>104</v>
      </c>
      <c r="H155" s="98" t="s">
        <v>104</v>
      </c>
      <c r="I155" s="60">
        <v>0</v>
      </c>
      <c r="J155" s="60">
        <v>0</v>
      </c>
      <c r="K155" s="61"/>
      <c r="M155" s="9"/>
    </row>
    <row r="156" spans="1:15" ht="37.5" x14ac:dyDescent="0.25">
      <c r="A156" s="53"/>
      <c r="B156" s="63" t="s">
        <v>19</v>
      </c>
      <c r="C156" s="98" t="s">
        <v>104</v>
      </c>
      <c r="D156" s="115">
        <v>0</v>
      </c>
      <c r="E156" s="115">
        <v>0</v>
      </c>
      <c r="F156" s="98" t="s">
        <v>104</v>
      </c>
      <c r="G156" s="98" t="s">
        <v>104</v>
      </c>
      <c r="H156" s="98" t="s">
        <v>104</v>
      </c>
      <c r="I156" s="60">
        <v>0</v>
      </c>
      <c r="J156" s="60">
        <v>0</v>
      </c>
      <c r="K156" s="61"/>
    </row>
    <row r="157" spans="1:15" ht="13.75" customHeight="1" x14ac:dyDescent="0.25">
      <c r="A157" s="105" t="s">
        <v>147</v>
      </c>
      <c r="B157" s="105"/>
      <c r="C157" s="107">
        <v>0</v>
      </c>
      <c r="D157" s="109">
        <v>0</v>
      </c>
      <c r="E157" s="108">
        <v>0</v>
      </c>
      <c r="F157" s="109">
        <v>0</v>
      </c>
      <c r="G157" s="109">
        <v>0</v>
      </c>
      <c r="H157" s="109">
        <v>0</v>
      </c>
      <c r="I157" s="105"/>
      <c r="J157" s="105"/>
      <c r="K157" s="105"/>
    </row>
    <row r="158" spans="1:15" ht="39" customHeight="1" x14ac:dyDescent="0.25">
      <c r="A158" s="126" t="s">
        <v>41</v>
      </c>
      <c r="B158" s="106"/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06"/>
      <c r="J158" s="106"/>
      <c r="K158" s="106"/>
    </row>
    <row r="159" spans="1:15" ht="25" x14ac:dyDescent="0.25">
      <c r="A159" s="104"/>
      <c r="B159" s="59" t="s">
        <v>49</v>
      </c>
      <c r="C159" s="60" t="s">
        <v>148</v>
      </c>
      <c r="D159" s="73">
        <v>0</v>
      </c>
      <c r="E159" s="73">
        <v>0</v>
      </c>
      <c r="F159" s="60" t="s">
        <v>148</v>
      </c>
      <c r="G159" s="60" t="s">
        <v>148</v>
      </c>
      <c r="H159" s="60" t="s">
        <v>148</v>
      </c>
      <c r="I159" s="60"/>
      <c r="J159" s="60"/>
      <c r="K159" s="61"/>
    </row>
    <row r="160" spans="1:15" ht="25" x14ac:dyDescent="0.25">
      <c r="A160" s="104"/>
      <c r="B160" s="63" t="s">
        <v>19</v>
      </c>
      <c r="C160" s="60" t="s">
        <v>148</v>
      </c>
      <c r="D160" s="73">
        <v>0</v>
      </c>
      <c r="E160" s="73">
        <v>0</v>
      </c>
      <c r="F160" s="60" t="s">
        <v>148</v>
      </c>
      <c r="G160" s="60" t="s">
        <v>148</v>
      </c>
      <c r="H160" s="60" t="s">
        <v>148</v>
      </c>
      <c r="I160" s="60"/>
      <c r="J160" s="60"/>
      <c r="K160" s="61"/>
    </row>
    <row r="161" spans="1:18" ht="25" x14ac:dyDescent="0.25">
      <c r="A161" s="53"/>
      <c r="B161" s="59" t="s">
        <v>68</v>
      </c>
      <c r="C161" s="60" t="s">
        <v>148</v>
      </c>
      <c r="D161" s="73">
        <v>0</v>
      </c>
      <c r="E161" s="73">
        <v>0</v>
      </c>
      <c r="F161" s="60" t="s">
        <v>148</v>
      </c>
      <c r="G161" s="60" t="s">
        <v>148</v>
      </c>
      <c r="H161" s="60" t="s">
        <v>148</v>
      </c>
      <c r="I161" s="60"/>
      <c r="J161" s="60"/>
      <c r="K161" s="61"/>
    </row>
    <row r="162" spans="1:18" ht="25" x14ac:dyDescent="0.25">
      <c r="A162" s="53"/>
      <c r="B162" s="63" t="s">
        <v>69</v>
      </c>
      <c r="C162" s="60" t="s">
        <v>148</v>
      </c>
      <c r="D162" s="73">
        <v>0</v>
      </c>
      <c r="E162" s="73">
        <v>0</v>
      </c>
      <c r="F162" s="60" t="s">
        <v>148</v>
      </c>
      <c r="G162" s="60" t="s">
        <v>148</v>
      </c>
      <c r="H162" s="60" t="s">
        <v>148</v>
      </c>
      <c r="I162" s="60"/>
      <c r="J162" s="60"/>
      <c r="K162" s="61"/>
    </row>
    <row r="163" spans="1:18" ht="14" x14ac:dyDescent="0.3">
      <c r="A163" s="46" t="s">
        <v>120</v>
      </c>
      <c r="B163" s="47"/>
      <c r="C163" s="48">
        <f t="shared" ref="C163:J164" si="81">C164</f>
        <v>7016805</v>
      </c>
      <c r="D163" s="48">
        <f t="shared" si="81"/>
        <v>7265349</v>
      </c>
      <c r="E163" s="48">
        <f t="shared" si="81"/>
        <v>8842149</v>
      </c>
      <c r="F163" s="48">
        <f t="shared" si="81"/>
        <v>0</v>
      </c>
      <c r="G163" s="48">
        <f t="shared" si="81"/>
        <v>0</v>
      </c>
      <c r="H163" s="48">
        <f t="shared" si="81"/>
        <v>0</v>
      </c>
      <c r="I163" s="48">
        <f t="shared" si="81"/>
        <v>0</v>
      </c>
      <c r="J163" s="48">
        <f t="shared" si="81"/>
        <v>0</v>
      </c>
      <c r="K163" s="49"/>
      <c r="L163" s="13"/>
    </row>
    <row r="164" spans="1:18" ht="25" x14ac:dyDescent="0.25">
      <c r="A164" s="38" t="s">
        <v>32</v>
      </c>
      <c r="B164" s="50"/>
      <c r="C164" s="51">
        <f t="shared" si="81"/>
        <v>7016805</v>
      </c>
      <c r="D164" s="51">
        <f t="shared" si="81"/>
        <v>7265349</v>
      </c>
      <c r="E164" s="51">
        <f t="shared" si="81"/>
        <v>8842149</v>
      </c>
      <c r="F164" s="51">
        <f t="shared" si="81"/>
        <v>0</v>
      </c>
      <c r="G164" s="51">
        <f t="shared" si="81"/>
        <v>0</v>
      </c>
      <c r="H164" s="51">
        <f t="shared" si="81"/>
        <v>0</v>
      </c>
      <c r="I164" s="51">
        <f t="shared" si="81"/>
        <v>0</v>
      </c>
      <c r="J164" s="51">
        <f t="shared" si="81"/>
        <v>0</v>
      </c>
      <c r="K164" s="52"/>
    </row>
    <row r="165" spans="1:18" ht="25" x14ac:dyDescent="0.25">
      <c r="A165" s="53"/>
      <c r="B165" s="63" t="s">
        <v>33</v>
      </c>
      <c r="C165" s="60">
        <v>7016805</v>
      </c>
      <c r="D165" s="60">
        <v>7265349</v>
      </c>
      <c r="E165" s="60">
        <v>8842149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6"/>
    </row>
    <row r="166" spans="1:18" x14ac:dyDescent="0.25">
      <c r="A166" s="42" t="s">
        <v>78</v>
      </c>
      <c r="B166" s="43"/>
      <c r="C166" s="44">
        <f t="shared" ref="C166:J166" si="82">C167+C170</f>
        <v>380700</v>
      </c>
      <c r="D166" s="44">
        <f t="shared" si="82"/>
        <v>390400</v>
      </c>
      <c r="E166" s="44">
        <f t="shared" si="82"/>
        <v>391000</v>
      </c>
      <c r="F166" s="44">
        <f t="shared" si="82"/>
        <v>0</v>
      </c>
      <c r="G166" s="44">
        <f t="shared" si="82"/>
        <v>162900</v>
      </c>
      <c r="H166" s="44">
        <f t="shared" si="82"/>
        <v>162900</v>
      </c>
      <c r="I166" s="44">
        <f t="shared" si="82"/>
        <v>0</v>
      </c>
      <c r="J166" s="44">
        <f t="shared" si="82"/>
        <v>162900</v>
      </c>
      <c r="K166" s="45"/>
    </row>
    <row r="167" spans="1:18" ht="14" x14ac:dyDescent="0.25">
      <c r="A167" s="46" t="s">
        <v>79</v>
      </c>
      <c r="B167" s="47"/>
      <c r="C167" s="48">
        <f t="shared" ref="C167:J168" si="83">C168</f>
        <v>342000</v>
      </c>
      <c r="D167" s="48">
        <f t="shared" si="83"/>
        <v>342000</v>
      </c>
      <c r="E167" s="48">
        <f t="shared" si="83"/>
        <v>342000</v>
      </c>
      <c r="F167" s="48">
        <f t="shared" si="83"/>
        <v>0</v>
      </c>
      <c r="G167" s="48">
        <f t="shared" si="83"/>
        <v>57000</v>
      </c>
      <c r="H167" s="48">
        <f t="shared" si="83"/>
        <v>57000</v>
      </c>
      <c r="I167" s="48">
        <f t="shared" si="83"/>
        <v>0</v>
      </c>
      <c r="J167" s="48">
        <f t="shared" si="83"/>
        <v>57000</v>
      </c>
      <c r="K167" s="49"/>
      <c r="L167" s="15"/>
      <c r="M167" s="9"/>
      <c r="N167" s="9"/>
      <c r="O167" s="9"/>
    </row>
    <row r="168" spans="1:18" ht="25" x14ac:dyDescent="0.25">
      <c r="A168" s="38" t="s">
        <v>41</v>
      </c>
      <c r="B168" s="50"/>
      <c r="C168" s="57">
        <f t="shared" si="83"/>
        <v>342000</v>
      </c>
      <c r="D168" s="57">
        <f t="shared" si="83"/>
        <v>342000</v>
      </c>
      <c r="E168" s="57">
        <f t="shared" si="83"/>
        <v>342000</v>
      </c>
      <c r="F168" s="57">
        <f t="shared" si="83"/>
        <v>0</v>
      </c>
      <c r="G168" s="57">
        <f t="shared" si="83"/>
        <v>57000</v>
      </c>
      <c r="H168" s="57">
        <f t="shared" si="83"/>
        <v>57000</v>
      </c>
      <c r="I168" s="57">
        <f t="shared" si="83"/>
        <v>0</v>
      </c>
      <c r="J168" s="57">
        <f t="shared" si="83"/>
        <v>57000</v>
      </c>
      <c r="K168" s="58"/>
    </row>
    <row r="169" spans="1:18" ht="25" x14ac:dyDescent="0.25">
      <c r="A169" s="53" t="s">
        <v>42</v>
      </c>
      <c r="B169" s="65" t="s">
        <v>14</v>
      </c>
      <c r="C169" s="60">
        <v>342000</v>
      </c>
      <c r="D169" s="60">
        <v>342000</v>
      </c>
      <c r="E169" s="60">
        <v>342000</v>
      </c>
      <c r="F169" s="60">
        <v>0</v>
      </c>
      <c r="G169" s="60">
        <v>57000</v>
      </c>
      <c r="H169" s="60">
        <v>57000</v>
      </c>
      <c r="I169" s="60">
        <v>0</v>
      </c>
      <c r="J169" s="60">
        <v>57000</v>
      </c>
      <c r="K169" s="61"/>
      <c r="L169" s="24"/>
      <c r="M169" s="24"/>
      <c r="N169" s="24"/>
    </row>
    <row r="170" spans="1:18" ht="22.5" customHeight="1" x14ac:dyDescent="0.3">
      <c r="A170" s="46" t="s">
        <v>81</v>
      </c>
      <c r="B170" s="47"/>
      <c r="C170" s="48">
        <f t="shared" ref="C170:J170" si="84">C171</f>
        <v>38700</v>
      </c>
      <c r="D170" s="48">
        <f t="shared" si="84"/>
        <v>48400</v>
      </c>
      <c r="E170" s="48">
        <f t="shared" si="84"/>
        <v>49000</v>
      </c>
      <c r="F170" s="48">
        <f t="shared" si="84"/>
        <v>0</v>
      </c>
      <c r="G170" s="48">
        <f t="shared" si="84"/>
        <v>105900</v>
      </c>
      <c r="H170" s="48">
        <f t="shared" si="84"/>
        <v>105900</v>
      </c>
      <c r="I170" s="48">
        <f t="shared" si="84"/>
        <v>0</v>
      </c>
      <c r="J170" s="48">
        <f t="shared" si="84"/>
        <v>105900</v>
      </c>
      <c r="K170" s="49"/>
      <c r="L170" s="13"/>
    </row>
    <row r="171" spans="1:18" ht="25" x14ac:dyDescent="0.25">
      <c r="A171" s="38" t="s">
        <v>41</v>
      </c>
      <c r="B171" s="50"/>
      <c r="C171" s="57">
        <f>C172</f>
        <v>38700</v>
      </c>
      <c r="D171" s="57">
        <f>D172+D173</f>
        <v>48400</v>
      </c>
      <c r="E171" s="57">
        <f>E172+E173</f>
        <v>49000</v>
      </c>
      <c r="F171" s="57">
        <f t="shared" ref="F171:J171" si="85">F172</f>
        <v>0</v>
      </c>
      <c r="G171" s="57">
        <f t="shared" si="85"/>
        <v>105900</v>
      </c>
      <c r="H171" s="57">
        <f t="shared" si="85"/>
        <v>105900</v>
      </c>
      <c r="I171" s="57">
        <f t="shared" si="85"/>
        <v>0</v>
      </c>
      <c r="J171" s="57">
        <f t="shared" si="85"/>
        <v>105900</v>
      </c>
      <c r="K171" s="58"/>
    </row>
    <row r="172" spans="1:18" ht="25" x14ac:dyDescent="0.25">
      <c r="A172" s="96" t="s">
        <v>42</v>
      </c>
      <c r="B172" s="65" t="s">
        <v>14</v>
      </c>
      <c r="C172" s="60">
        <v>38700</v>
      </c>
      <c r="D172" s="60">
        <v>44100</v>
      </c>
      <c r="E172" s="60">
        <v>44100</v>
      </c>
      <c r="F172" s="60">
        <v>0</v>
      </c>
      <c r="G172" s="60">
        <v>105900</v>
      </c>
      <c r="H172" s="60">
        <v>105900</v>
      </c>
      <c r="I172" s="60">
        <v>0</v>
      </c>
      <c r="J172" s="60">
        <v>105900</v>
      </c>
      <c r="K172" s="61"/>
      <c r="L172" s="24"/>
      <c r="M172" s="24"/>
      <c r="N172" s="24"/>
    </row>
    <row r="173" spans="1:18" ht="37.5" x14ac:dyDescent="0.25">
      <c r="A173" s="53" t="s">
        <v>42</v>
      </c>
      <c r="B173" s="65" t="s">
        <v>43</v>
      </c>
      <c r="C173" s="60">
        <v>0</v>
      </c>
      <c r="D173" s="60">
        <v>4300</v>
      </c>
      <c r="E173" s="60">
        <v>4900</v>
      </c>
      <c r="F173" s="60">
        <v>0</v>
      </c>
      <c r="G173" s="60">
        <v>0</v>
      </c>
      <c r="H173" s="60">
        <v>0</v>
      </c>
      <c r="I173" s="60">
        <v>0</v>
      </c>
      <c r="J173" s="60">
        <v>0</v>
      </c>
      <c r="K173" s="61"/>
    </row>
    <row r="174" spans="1:18" x14ac:dyDescent="0.25">
      <c r="A174" s="42" t="s">
        <v>82</v>
      </c>
      <c r="B174" s="43"/>
      <c r="C174" s="44">
        <f t="shared" ref="C174:J174" si="86">C175+C179+C182</f>
        <v>4980</v>
      </c>
      <c r="D174" s="44">
        <f t="shared" si="86"/>
        <v>5000</v>
      </c>
      <c r="E174" s="44">
        <f t="shared" si="86"/>
        <v>5000</v>
      </c>
      <c r="F174" s="44">
        <f t="shared" si="86"/>
        <v>0</v>
      </c>
      <c r="G174" s="44">
        <f t="shared" si="86"/>
        <v>342100</v>
      </c>
      <c r="H174" s="44">
        <f t="shared" si="86"/>
        <v>300000</v>
      </c>
      <c r="I174" s="44">
        <f t="shared" si="86"/>
        <v>0</v>
      </c>
      <c r="J174" s="44">
        <f t="shared" si="86"/>
        <v>300000</v>
      </c>
      <c r="K174" s="45"/>
    </row>
    <row r="175" spans="1:18" ht="14" x14ac:dyDescent="0.3">
      <c r="A175" s="46" t="s">
        <v>83</v>
      </c>
      <c r="B175" s="47"/>
      <c r="C175" s="48">
        <f t="shared" ref="C175:J176" si="87">C176</f>
        <v>4980</v>
      </c>
      <c r="D175" s="48">
        <f t="shared" si="87"/>
        <v>5000</v>
      </c>
      <c r="E175" s="48">
        <f t="shared" si="87"/>
        <v>5000</v>
      </c>
      <c r="F175" s="48">
        <f t="shared" si="87"/>
        <v>0</v>
      </c>
      <c r="G175" s="48">
        <f t="shared" si="87"/>
        <v>342100</v>
      </c>
      <c r="H175" s="48">
        <f t="shared" si="87"/>
        <v>300000</v>
      </c>
      <c r="I175" s="48">
        <f t="shared" si="87"/>
        <v>0</v>
      </c>
      <c r="J175" s="48">
        <f t="shared" si="87"/>
        <v>300000</v>
      </c>
      <c r="K175" s="49"/>
      <c r="L175" s="13"/>
    </row>
    <row r="176" spans="1:18" ht="42.65" customHeight="1" x14ac:dyDescent="0.25">
      <c r="A176" s="38" t="s">
        <v>41</v>
      </c>
      <c r="B176" s="50"/>
      <c r="C176" s="57">
        <f t="shared" si="87"/>
        <v>4980</v>
      </c>
      <c r="D176" s="57">
        <f t="shared" si="87"/>
        <v>5000</v>
      </c>
      <c r="E176" s="57">
        <f t="shared" si="87"/>
        <v>5000</v>
      </c>
      <c r="F176" s="57">
        <f t="shared" si="87"/>
        <v>0</v>
      </c>
      <c r="G176" s="57">
        <f>G178</f>
        <v>342100</v>
      </c>
      <c r="H176" s="57">
        <f>H178</f>
        <v>300000</v>
      </c>
      <c r="I176" s="57">
        <f t="shared" si="87"/>
        <v>0</v>
      </c>
      <c r="J176" s="57">
        <f>J178</f>
        <v>300000</v>
      </c>
      <c r="K176" s="58"/>
      <c r="M176" s="9"/>
      <c r="N176" s="9"/>
      <c r="O176" s="9"/>
      <c r="P176" s="9"/>
      <c r="Q176" s="9"/>
      <c r="R176" s="9"/>
    </row>
    <row r="177" spans="1:15" ht="25" x14ac:dyDescent="0.25">
      <c r="A177" s="96" t="s">
        <v>60</v>
      </c>
      <c r="B177" s="65" t="s">
        <v>14</v>
      </c>
      <c r="C177" s="60">
        <v>4980</v>
      </c>
      <c r="D177" s="60">
        <v>5000</v>
      </c>
      <c r="E177" s="60">
        <v>5000</v>
      </c>
      <c r="F177" s="60">
        <v>0</v>
      </c>
      <c r="G177" s="113">
        <v>0</v>
      </c>
      <c r="H177" s="113">
        <v>0</v>
      </c>
      <c r="I177" s="60">
        <v>0</v>
      </c>
      <c r="J177" s="112">
        <v>0</v>
      </c>
      <c r="K177" s="61"/>
      <c r="L177" s="24"/>
      <c r="M177" s="24"/>
      <c r="N177" s="24"/>
      <c r="O177" s="9"/>
    </row>
    <row r="178" spans="1:15" ht="25" x14ac:dyDescent="0.25">
      <c r="A178" s="96" t="s">
        <v>42</v>
      </c>
      <c r="B178" s="100" t="s">
        <v>14</v>
      </c>
      <c r="C178" s="98">
        <v>0</v>
      </c>
      <c r="D178" s="98"/>
      <c r="E178" s="98"/>
      <c r="F178" s="98"/>
      <c r="G178" s="98">
        <v>342100</v>
      </c>
      <c r="H178" s="98">
        <v>300000</v>
      </c>
      <c r="I178" s="98"/>
      <c r="J178" s="98">
        <v>300000</v>
      </c>
      <c r="K178" s="61"/>
      <c r="L178" s="24"/>
      <c r="M178" s="24"/>
      <c r="N178" s="24"/>
      <c r="O178" s="9"/>
    </row>
    <row r="179" spans="1:15" ht="23.25" customHeight="1" x14ac:dyDescent="0.3">
      <c r="A179" s="46" t="s">
        <v>84</v>
      </c>
      <c r="B179" s="47"/>
      <c r="C179" s="48">
        <f t="shared" ref="C179:J179" si="88">C180</f>
        <v>0</v>
      </c>
      <c r="D179" s="48">
        <f t="shared" si="88"/>
        <v>0</v>
      </c>
      <c r="E179" s="48">
        <f t="shared" si="88"/>
        <v>0</v>
      </c>
      <c r="F179" s="48">
        <f t="shared" si="88"/>
        <v>0</v>
      </c>
      <c r="G179" s="48">
        <f t="shared" si="88"/>
        <v>0</v>
      </c>
      <c r="H179" s="48">
        <f t="shared" si="88"/>
        <v>0</v>
      </c>
      <c r="I179" s="48">
        <f t="shared" si="88"/>
        <v>0</v>
      </c>
      <c r="J179" s="48">
        <f t="shared" si="88"/>
        <v>0</v>
      </c>
      <c r="K179" s="49"/>
      <c r="L179" s="13"/>
    </row>
    <row r="180" spans="1:15" ht="25" x14ac:dyDescent="0.25">
      <c r="A180" s="38" t="s">
        <v>41</v>
      </c>
      <c r="B180" s="50"/>
      <c r="C180" s="57">
        <v>0</v>
      </c>
      <c r="D180" s="57">
        <v>0</v>
      </c>
      <c r="E180" s="57">
        <v>0</v>
      </c>
      <c r="F180" s="57">
        <f t="shared" ref="F180:J180" si="89">F181</f>
        <v>0</v>
      </c>
      <c r="G180" s="57">
        <f t="shared" si="89"/>
        <v>0</v>
      </c>
      <c r="H180" s="57">
        <f t="shared" si="89"/>
        <v>0</v>
      </c>
      <c r="I180" s="57">
        <f t="shared" si="89"/>
        <v>0</v>
      </c>
      <c r="J180" s="57">
        <f t="shared" si="89"/>
        <v>0</v>
      </c>
      <c r="K180" s="58"/>
      <c r="L180" s="14"/>
      <c r="M180" s="9"/>
    </row>
    <row r="181" spans="1:15" ht="25" x14ac:dyDescent="0.25">
      <c r="A181" s="53"/>
      <c r="B181" s="65" t="s">
        <v>14</v>
      </c>
      <c r="C181" s="60" t="s">
        <v>80</v>
      </c>
      <c r="D181" s="60" t="s">
        <v>80</v>
      </c>
      <c r="E181" s="60" t="s">
        <v>80</v>
      </c>
      <c r="F181" s="60">
        <v>0</v>
      </c>
      <c r="G181" s="60">
        <v>0</v>
      </c>
      <c r="H181" s="60">
        <v>0</v>
      </c>
      <c r="I181" s="60">
        <v>0</v>
      </c>
      <c r="J181" s="60">
        <v>0</v>
      </c>
      <c r="K181" s="61"/>
    </row>
    <row r="182" spans="1:15" x14ac:dyDescent="0.25">
      <c r="A182" s="46" t="s">
        <v>121</v>
      </c>
      <c r="B182" s="47"/>
      <c r="C182" s="48">
        <f t="shared" ref="C182:J183" si="90">C183</f>
        <v>0</v>
      </c>
      <c r="D182" s="48">
        <f t="shared" si="90"/>
        <v>0</v>
      </c>
      <c r="E182" s="48">
        <f t="shared" si="90"/>
        <v>0</v>
      </c>
      <c r="F182" s="48">
        <f t="shared" si="90"/>
        <v>0</v>
      </c>
      <c r="G182" s="48">
        <f t="shared" si="90"/>
        <v>0</v>
      </c>
      <c r="H182" s="48">
        <f t="shared" si="90"/>
        <v>0</v>
      </c>
      <c r="I182" s="48">
        <f t="shared" si="90"/>
        <v>0</v>
      </c>
      <c r="J182" s="48">
        <f t="shared" si="90"/>
        <v>0</v>
      </c>
      <c r="K182" s="49"/>
      <c r="L182" s="3"/>
    </row>
    <row r="183" spans="1:15" ht="38.4" customHeight="1" x14ac:dyDescent="0.25">
      <c r="A183" s="38" t="s">
        <v>41</v>
      </c>
      <c r="B183" s="50"/>
      <c r="C183" s="57">
        <f>C184</f>
        <v>0</v>
      </c>
      <c r="D183" s="57">
        <f t="shared" si="90"/>
        <v>0</v>
      </c>
      <c r="E183" s="57">
        <f t="shared" si="90"/>
        <v>0</v>
      </c>
      <c r="F183" s="57">
        <v>0</v>
      </c>
      <c r="G183" s="57">
        <v>0</v>
      </c>
      <c r="H183" s="57">
        <v>0</v>
      </c>
      <c r="I183" s="57">
        <f t="shared" si="90"/>
        <v>0</v>
      </c>
      <c r="J183" s="57">
        <f t="shared" si="90"/>
        <v>0</v>
      </c>
      <c r="K183" s="58"/>
    </row>
    <row r="184" spans="1:15" ht="37.5" x14ac:dyDescent="0.25">
      <c r="A184" s="53"/>
      <c r="B184" s="59" t="s">
        <v>49</v>
      </c>
      <c r="C184" s="73">
        <v>0</v>
      </c>
      <c r="D184" s="73">
        <v>0</v>
      </c>
      <c r="E184" s="73">
        <v>0</v>
      </c>
      <c r="F184" s="98" t="s">
        <v>104</v>
      </c>
      <c r="G184" s="98" t="s">
        <v>104</v>
      </c>
      <c r="H184" s="98" t="s">
        <v>104</v>
      </c>
      <c r="I184" s="60">
        <v>0</v>
      </c>
      <c r="J184" s="60">
        <v>0</v>
      </c>
      <c r="K184" s="61"/>
    </row>
    <row r="185" spans="1:15" x14ac:dyDescent="0.25">
      <c r="A185" s="42" t="s">
        <v>151</v>
      </c>
      <c r="B185" s="131"/>
      <c r="C185" s="132">
        <v>0</v>
      </c>
      <c r="D185" s="132">
        <v>0</v>
      </c>
      <c r="E185" s="132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5"/>
      <c r="L185" s="119"/>
    </row>
    <row r="186" spans="1:15" ht="38.4" customHeight="1" x14ac:dyDescent="0.25">
      <c r="A186" s="38" t="s">
        <v>41</v>
      </c>
      <c r="B186" s="50"/>
      <c r="C186" s="57">
        <f>C187</f>
        <v>0</v>
      </c>
      <c r="D186" s="57">
        <f t="shared" ref="D186:J186" si="91">D187</f>
        <v>0</v>
      </c>
      <c r="E186" s="57">
        <f t="shared" si="91"/>
        <v>0</v>
      </c>
      <c r="F186" s="57">
        <v>0</v>
      </c>
      <c r="G186" s="57">
        <v>0</v>
      </c>
      <c r="H186" s="57">
        <v>0</v>
      </c>
      <c r="I186" s="57">
        <f t="shared" si="91"/>
        <v>0</v>
      </c>
      <c r="J186" s="57">
        <f t="shared" si="91"/>
        <v>0</v>
      </c>
      <c r="K186" s="58"/>
      <c r="L186" s="119"/>
    </row>
    <row r="187" spans="1:15" ht="25" x14ac:dyDescent="0.25">
      <c r="A187" s="53"/>
      <c r="B187" s="100" t="s">
        <v>25</v>
      </c>
      <c r="C187" s="73">
        <v>0</v>
      </c>
      <c r="D187" s="73">
        <v>0</v>
      </c>
      <c r="E187" s="73">
        <v>0</v>
      </c>
      <c r="F187" s="98">
        <v>0</v>
      </c>
      <c r="G187" s="98">
        <v>0</v>
      </c>
      <c r="H187" s="98" t="s">
        <v>150</v>
      </c>
      <c r="I187" s="60">
        <v>0</v>
      </c>
      <c r="J187" s="60">
        <v>0</v>
      </c>
      <c r="K187" s="61"/>
      <c r="L187" s="119"/>
    </row>
    <row r="188" spans="1:15" x14ac:dyDescent="0.25">
      <c r="A188" s="42" t="s">
        <v>122</v>
      </c>
      <c r="B188" s="43"/>
      <c r="C188" s="44">
        <f>C189+C193+C196+C201</f>
        <v>123394.29000000001</v>
      </c>
      <c r="D188" s="44">
        <f t="shared" ref="D188:J188" si="92">D189+D193+D196</f>
        <v>102314</v>
      </c>
      <c r="E188" s="44">
        <f t="shared" si="92"/>
        <v>102314</v>
      </c>
      <c r="F188" s="44">
        <f t="shared" si="92"/>
        <v>32000</v>
      </c>
      <c r="G188" s="44">
        <f t="shared" si="92"/>
        <v>27000</v>
      </c>
      <c r="H188" s="44">
        <f t="shared" si="92"/>
        <v>17000</v>
      </c>
      <c r="I188" s="44">
        <f>I189+I193+I196</f>
        <v>0</v>
      </c>
      <c r="J188" s="44">
        <f t="shared" si="92"/>
        <v>5000</v>
      </c>
      <c r="K188" s="45"/>
      <c r="M188" s="9"/>
      <c r="N188" s="9"/>
      <c r="O188" s="9"/>
    </row>
    <row r="189" spans="1:15" x14ac:dyDescent="0.25">
      <c r="A189" s="46" t="s">
        <v>123</v>
      </c>
      <c r="B189" s="47"/>
      <c r="C189" s="48">
        <f t="shared" ref="C189:J189" si="93">C190</f>
        <v>0</v>
      </c>
      <c r="D189" s="48">
        <f t="shared" si="93"/>
        <v>0</v>
      </c>
      <c r="E189" s="48">
        <f t="shared" si="93"/>
        <v>0</v>
      </c>
      <c r="F189" s="48">
        <f t="shared" si="93"/>
        <v>0</v>
      </c>
      <c r="G189" s="48">
        <f t="shared" si="93"/>
        <v>0</v>
      </c>
      <c r="H189" s="48">
        <f t="shared" si="93"/>
        <v>0</v>
      </c>
      <c r="I189" s="48">
        <f t="shared" si="93"/>
        <v>0</v>
      </c>
      <c r="J189" s="48">
        <f t="shared" si="93"/>
        <v>0</v>
      </c>
      <c r="K189" s="49"/>
      <c r="L189" s="3"/>
    </row>
    <row r="190" spans="1:15" ht="40.25" customHeight="1" x14ac:dyDescent="0.25">
      <c r="A190" s="38" t="s">
        <v>41</v>
      </c>
      <c r="B190" s="50"/>
      <c r="C190" s="57">
        <v>0</v>
      </c>
      <c r="D190" s="57">
        <f t="shared" ref="D190:J190" si="94">D191+D192</f>
        <v>0</v>
      </c>
      <c r="E190" s="57">
        <f t="shared" si="94"/>
        <v>0</v>
      </c>
      <c r="F190" s="57">
        <v>0</v>
      </c>
      <c r="G190" s="57">
        <v>0</v>
      </c>
      <c r="H190" s="57">
        <v>0</v>
      </c>
      <c r="I190" s="57">
        <f t="shared" si="94"/>
        <v>0</v>
      </c>
      <c r="J190" s="57">
        <f t="shared" si="94"/>
        <v>0</v>
      </c>
      <c r="K190" s="58"/>
    </row>
    <row r="191" spans="1:15" ht="37.5" x14ac:dyDescent="0.25">
      <c r="A191" s="53"/>
      <c r="B191" s="59" t="s">
        <v>71</v>
      </c>
      <c r="C191" s="98" t="s">
        <v>104</v>
      </c>
      <c r="D191" s="115">
        <v>0</v>
      </c>
      <c r="E191" s="115">
        <v>0</v>
      </c>
      <c r="F191" s="98" t="s">
        <v>104</v>
      </c>
      <c r="G191" s="98" t="s">
        <v>104</v>
      </c>
      <c r="H191" s="98" t="s">
        <v>104</v>
      </c>
      <c r="I191" s="60">
        <v>0</v>
      </c>
      <c r="J191" s="60">
        <v>0</v>
      </c>
      <c r="K191" s="61"/>
      <c r="L191" s="6"/>
    </row>
    <row r="192" spans="1:15" ht="37.5" x14ac:dyDescent="0.25">
      <c r="A192" s="53"/>
      <c r="B192" s="59" t="s">
        <v>69</v>
      </c>
      <c r="C192" s="98" t="s">
        <v>104</v>
      </c>
      <c r="D192" s="115">
        <v>0</v>
      </c>
      <c r="E192" s="115">
        <v>0</v>
      </c>
      <c r="F192" s="98" t="s">
        <v>104</v>
      </c>
      <c r="G192" s="98" t="s">
        <v>104</v>
      </c>
      <c r="H192" s="98" t="s">
        <v>104</v>
      </c>
      <c r="I192" s="60">
        <v>0</v>
      </c>
      <c r="J192" s="60">
        <v>0</v>
      </c>
      <c r="K192" s="61"/>
      <c r="L192" s="6"/>
    </row>
    <row r="193" spans="1:20" x14ac:dyDescent="0.25">
      <c r="A193" s="46" t="s">
        <v>124</v>
      </c>
      <c r="B193" s="47"/>
      <c r="C193" s="48">
        <f t="shared" ref="C193:J194" si="95">C194</f>
        <v>5000</v>
      </c>
      <c r="D193" s="48">
        <f t="shared" si="95"/>
        <v>5000</v>
      </c>
      <c r="E193" s="48">
        <f t="shared" si="95"/>
        <v>5000</v>
      </c>
      <c r="F193" s="48">
        <f t="shared" si="95"/>
        <v>0</v>
      </c>
      <c r="G193" s="48">
        <f t="shared" si="95"/>
        <v>0</v>
      </c>
      <c r="H193" s="48">
        <f t="shared" si="95"/>
        <v>0</v>
      </c>
      <c r="I193" s="48">
        <f t="shared" si="95"/>
        <v>0</v>
      </c>
      <c r="J193" s="48">
        <f t="shared" si="95"/>
        <v>0</v>
      </c>
      <c r="K193" s="49"/>
      <c r="L193" s="3"/>
    </row>
    <row r="194" spans="1:20" x14ac:dyDescent="0.25">
      <c r="A194" s="38" t="s">
        <v>34</v>
      </c>
      <c r="B194" s="50"/>
      <c r="C194" s="57">
        <f t="shared" si="95"/>
        <v>5000</v>
      </c>
      <c r="D194" s="57">
        <f t="shared" si="95"/>
        <v>5000</v>
      </c>
      <c r="E194" s="57">
        <f t="shared" si="95"/>
        <v>5000</v>
      </c>
      <c r="F194" s="57">
        <f t="shared" si="95"/>
        <v>0</v>
      </c>
      <c r="G194" s="57">
        <f t="shared" si="95"/>
        <v>0</v>
      </c>
      <c r="H194" s="57">
        <f t="shared" si="95"/>
        <v>0</v>
      </c>
      <c r="I194" s="57">
        <f t="shared" si="95"/>
        <v>0</v>
      </c>
      <c r="J194" s="57">
        <f t="shared" si="95"/>
        <v>0</v>
      </c>
      <c r="K194" s="58"/>
      <c r="M194" s="9"/>
    </row>
    <row r="195" spans="1:20" ht="25" x14ac:dyDescent="0.25">
      <c r="A195" s="53"/>
      <c r="B195" s="63" t="s">
        <v>91</v>
      </c>
      <c r="C195" s="55">
        <v>5000</v>
      </c>
      <c r="D195" s="55">
        <v>5000</v>
      </c>
      <c r="E195" s="55">
        <v>5000</v>
      </c>
      <c r="F195" s="55">
        <v>0</v>
      </c>
      <c r="G195" s="55">
        <v>0</v>
      </c>
      <c r="H195" s="55">
        <v>0</v>
      </c>
      <c r="I195" s="55">
        <v>0</v>
      </c>
      <c r="J195" s="55">
        <v>0</v>
      </c>
      <c r="K195" s="56"/>
      <c r="M195" s="9"/>
      <c r="N195" s="9"/>
      <c r="O195" s="9"/>
    </row>
    <row r="196" spans="1:20" ht="14" x14ac:dyDescent="0.3">
      <c r="A196" s="46" t="s">
        <v>125</v>
      </c>
      <c r="B196" s="47"/>
      <c r="C196" s="48">
        <f t="shared" ref="C196:J196" si="96">C197</f>
        <v>97314</v>
      </c>
      <c r="D196" s="48">
        <f t="shared" si="96"/>
        <v>97314</v>
      </c>
      <c r="E196" s="48">
        <f t="shared" si="96"/>
        <v>97314</v>
      </c>
      <c r="F196" s="48">
        <f t="shared" si="96"/>
        <v>32000</v>
      </c>
      <c r="G196" s="48">
        <f t="shared" si="96"/>
        <v>27000</v>
      </c>
      <c r="H196" s="48">
        <f t="shared" si="96"/>
        <v>17000</v>
      </c>
      <c r="I196" s="48">
        <f t="shared" si="96"/>
        <v>0</v>
      </c>
      <c r="J196" s="48">
        <f t="shared" si="96"/>
        <v>5000</v>
      </c>
      <c r="K196" s="49"/>
      <c r="L196" s="13"/>
    </row>
    <row r="197" spans="1:20" ht="25" x14ac:dyDescent="0.25">
      <c r="A197" s="38" t="s">
        <v>26</v>
      </c>
      <c r="B197" s="50"/>
      <c r="C197" s="57">
        <f t="shared" ref="C197:J197" si="97">C198+C199+C200</f>
        <v>97314</v>
      </c>
      <c r="D197" s="57">
        <f t="shared" si="97"/>
        <v>97314</v>
      </c>
      <c r="E197" s="57">
        <f t="shared" si="97"/>
        <v>97314</v>
      </c>
      <c r="F197" s="57">
        <f t="shared" si="97"/>
        <v>32000</v>
      </c>
      <c r="G197" s="57">
        <f t="shared" si="97"/>
        <v>27000</v>
      </c>
      <c r="H197" s="57">
        <f t="shared" si="97"/>
        <v>17000</v>
      </c>
      <c r="I197" s="57">
        <f t="shared" si="97"/>
        <v>0</v>
      </c>
      <c r="J197" s="57">
        <f t="shared" si="97"/>
        <v>5000</v>
      </c>
      <c r="K197" s="58"/>
    </row>
    <row r="198" spans="1:20" x14ac:dyDescent="0.25">
      <c r="A198" s="53"/>
      <c r="B198" s="63" t="s">
        <v>92</v>
      </c>
      <c r="C198" s="68">
        <v>11016</v>
      </c>
      <c r="D198" s="68">
        <v>11016</v>
      </c>
      <c r="E198" s="68">
        <v>11016</v>
      </c>
      <c r="F198" s="68">
        <v>7000</v>
      </c>
      <c r="G198" s="68">
        <v>2000</v>
      </c>
      <c r="H198" s="68">
        <v>2000</v>
      </c>
      <c r="I198" s="68">
        <v>0</v>
      </c>
      <c r="J198" s="68">
        <v>2000</v>
      </c>
      <c r="K198" s="69"/>
      <c r="L198" s="2"/>
    </row>
    <row r="199" spans="1:20" x14ac:dyDescent="0.25">
      <c r="A199" s="53"/>
      <c r="B199" s="63" t="s">
        <v>93</v>
      </c>
      <c r="C199" s="68">
        <v>35898</v>
      </c>
      <c r="D199" s="68">
        <v>35898</v>
      </c>
      <c r="E199" s="68">
        <v>35898</v>
      </c>
      <c r="F199" s="68">
        <v>20000</v>
      </c>
      <c r="G199" s="68">
        <v>25000</v>
      </c>
      <c r="H199" s="68">
        <v>15000</v>
      </c>
      <c r="I199" s="68"/>
      <c r="J199" s="68">
        <v>3000</v>
      </c>
      <c r="K199" s="69"/>
      <c r="L199" s="2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53"/>
      <c r="B200" s="63" t="s">
        <v>93</v>
      </c>
      <c r="C200" s="68">
        <v>50400</v>
      </c>
      <c r="D200" s="68">
        <v>50400</v>
      </c>
      <c r="E200" s="68">
        <v>50400</v>
      </c>
      <c r="F200" s="68">
        <v>5000</v>
      </c>
      <c r="G200" s="68"/>
      <c r="H200" s="68"/>
      <c r="I200" s="68"/>
      <c r="J200" s="68"/>
      <c r="K200" s="69"/>
      <c r="L200" s="2"/>
    </row>
    <row r="201" spans="1:20" ht="13" x14ac:dyDescent="0.3">
      <c r="A201" s="46" t="s">
        <v>126</v>
      </c>
      <c r="B201" s="47"/>
      <c r="C201" s="48">
        <f t="shared" ref="C201:J202" si="98">C202</f>
        <v>21080.29</v>
      </c>
      <c r="D201" s="48">
        <f t="shared" si="98"/>
        <v>21080.29</v>
      </c>
      <c r="E201" s="48">
        <f t="shared" si="98"/>
        <v>21080.29</v>
      </c>
      <c r="F201" s="48">
        <f t="shared" si="98"/>
        <v>0</v>
      </c>
      <c r="G201" s="48">
        <f t="shared" si="98"/>
        <v>0</v>
      </c>
      <c r="H201" s="48">
        <f t="shared" si="98"/>
        <v>0</v>
      </c>
      <c r="I201" s="48">
        <f t="shared" si="98"/>
        <v>0</v>
      </c>
      <c r="J201" s="48">
        <f t="shared" si="98"/>
        <v>0</v>
      </c>
      <c r="K201" s="49"/>
      <c r="L201" s="19"/>
    </row>
    <row r="202" spans="1:20" x14ac:dyDescent="0.25">
      <c r="A202" s="38" t="s">
        <v>36</v>
      </c>
      <c r="B202" s="50"/>
      <c r="C202" s="57">
        <f t="shared" si="98"/>
        <v>21080.29</v>
      </c>
      <c r="D202" s="57">
        <f t="shared" si="98"/>
        <v>21080.29</v>
      </c>
      <c r="E202" s="57">
        <f t="shared" si="98"/>
        <v>21080.29</v>
      </c>
      <c r="F202" s="57">
        <f t="shared" si="98"/>
        <v>0</v>
      </c>
      <c r="G202" s="57">
        <f t="shared" si="98"/>
        <v>0</v>
      </c>
      <c r="H202" s="57">
        <f t="shared" si="98"/>
        <v>0</v>
      </c>
      <c r="I202" s="57">
        <f t="shared" si="98"/>
        <v>0</v>
      </c>
      <c r="J202" s="57">
        <f t="shared" si="98"/>
        <v>0</v>
      </c>
      <c r="K202" s="58"/>
    </row>
    <row r="203" spans="1:20" ht="100" x14ac:dyDescent="0.25">
      <c r="A203" s="53"/>
      <c r="B203" s="63" t="s">
        <v>105</v>
      </c>
      <c r="C203" s="55">
        <v>21080.29</v>
      </c>
      <c r="D203" s="55">
        <v>21080.29</v>
      </c>
      <c r="E203" s="55">
        <v>21080.29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6"/>
      <c r="M203" s="9"/>
      <c r="N203" s="9"/>
      <c r="O203" s="9"/>
    </row>
    <row r="204" spans="1:20" x14ac:dyDescent="0.25">
      <c r="A204" s="42" t="s">
        <v>127</v>
      </c>
      <c r="B204" s="43"/>
      <c r="C204" s="44">
        <f t="shared" ref="C204:J204" si="99">C205+C209</f>
        <v>0</v>
      </c>
      <c r="D204" s="44">
        <f t="shared" si="99"/>
        <v>0</v>
      </c>
      <c r="E204" s="44">
        <f t="shared" si="99"/>
        <v>0</v>
      </c>
      <c r="F204" s="44">
        <f t="shared" si="99"/>
        <v>0</v>
      </c>
      <c r="G204" s="44">
        <f t="shared" si="99"/>
        <v>0</v>
      </c>
      <c r="H204" s="44">
        <f t="shared" si="99"/>
        <v>0</v>
      </c>
      <c r="I204" s="44">
        <f t="shared" si="99"/>
        <v>0</v>
      </c>
      <c r="J204" s="44">
        <f t="shared" si="99"/>
        <v>0</v>
      </c>
      <c r="K204" s="45"/>
    </row>
    <row r="205" spans="1:20" x14ac:dyDescent="0.25">
      <c r="A205" s="46" t="s">
        <v>128</v>
      </c>
      <c r="B205" s="47"/>
      <c r="C205" s="48">
        <f>C206</f>
        <v>0</v>
      </c>
      <c r="D205" s="48">
        <v>0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9"/>
      <c r="L205" s="3"/>
    </row>
    <row r="206" spans="1:20" ht="25" x14ac:dyDescent="0.25">
      <c r="A206" s="38" t="s">
        <v>41</v>
      </c>
      <c r="B206" s="50"/>
      <c r="C206" s="57">
        <f>C207+C208</f>
        <v>0</v>
      </c>
      <c r="D206" s="57">
        <f t="shared" ref="D206:J206" si="100">D207+D208</f>
        <v>0</v>
      </c>
      <c r="E206" s="57">
        <f t="shared" si="100"/>
        <v>0</v>
      </c>
      <c r="F206" s="57">
        <v>0</v>
      </c>
      <c r="G206" s="57">
        <v>0</v>
      </c>
      <c r="H206" s="57">
        <v>0</v>
      </c>
      <c r="I206" s="57">
        <f t="shared" si="100"/>
        <v>0</v>
      </c>
      <c r="J206" s="57">
        <f t="shared" si="100"/>
        <v>0</v>
      </c>
      <c r="K206" s="58"/>
      <c r="M206" s="9"/>
      <c r="N206" s="9"/>
      <c r="O206" s="9"/>
    </row>
    <row r="207" spans="1:20" ht="37.5" x14ac:dyDescent="0.25">
      <c r="A207" s="53"/>
      <c r="B207" s="59" t="s">
        <v>71</v>
      </c>
      <c r="C207" s="9">
        <v>0</v>
      </c>
      <c r="D207" s="9">
        <v>0</v>
      </c>
      <c r="E207" s="9">
        <v>0</v>
      </c>
      <c r="F207" s="98" t="s">
        <v>104</v>
      </c>
      <c r="G207" s="98" t="s">
        <v>104</v>
      </c>
      <c r="H207" s="98" t="s">
        <v>104</v>
      </c>
      <c r="I207" s="60">
        <v>0</v>
      </c>
      <c r="J207" s="60">
        <v>0</v>
      </c>
      <c r="K207" s="61"/>
      <c r="L207" s="6"/>
    </row>
    <row r="208" spans="1:20" x14ac:dyDescent="0.25">
      <c r="A208" s="53"/>
      <c r="B208" s="59" t="s">
        <v>19</v>
      </c>
      <c r="C208" s="60">
        <v>0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  <c r="I208" s="60">
        <v>0</v>
      </c>
      <c r="J208" s="60">
        <v>0</v>
      </c>
      <c r="K208" s="61"/>
      <c r="L208" s="6"/>
    </row>
    <row r="209" spans="1:12" x14ac:dyDescent="0.25">
      <c r="A209" s="46" t="s">
        <v>129</v>
      </c>
      <c r="B209" s="47"/>
      <c r="C209" s="48">
        <f t="shared" ref="C209:J209" si="101">C210</f>
        <v>0</v>
      </c>
      <c r="D209" s="48">
        <f t="shared" si="101"/>
        <v>0</v>
      </c>
      <c r="E209" s="48">
        <f t="shared" si="101"/>
        <v>0</v>
      </c>
      <c r="F209" s="48">
        <f t="shared" si="101"/>
        <v>0</v>
      </c>
      <c r="G209" s="48">
        <f t="shared" si="101"/>
        <v>0</v>
      </c>
      <c r="H209" s="48">
        <f t="shared" si="101"/>
        <v>0</v>
      </c>
      <c r="I209" s="48">
        <f t="shared" si="101"/>
        <v>0</v>
      </c>
      <c r="J209" s="48">
        <f t="shared" si="101"/>
        <v>0</v>
      </c>
      <c r="K209" s="49"/>
      <c r="L209" s="3"/>
    </row>
    <row r="210" spans="1:12" ht="40.75" customHeight="1" x14ac:dyDescent="0.25">
      <c r="A210" s="38" t="s">
        <v>41</v>
      </c>
      <c r="B210" s="50"/>
      <c r="C210" s="57">
        <v>0</v>
      </c>
      <c r="D210" s="57">
        <v>0</v>
      </c>
      <c r="E210" s="57">
        <v>0</v>
      </c>
      <c r="F210" s="57">
        <v>0</v>
      </c>
      <c r="G210" s="57">
        <v>0</v>
      </c>
      <c r="H210" s="57">
        <v>0</v>
      </c>
      <c r="I210" s="57">
        <v>0</v>
      </c>
      <c r="J210" s="57">
        <v>0</v>
      </c>
      <c r="K210" s="58"/>
    </row>
    <row r="211" spans="1:12" ht="39" customHeight="1" x14ac:dyDescent="0.25">
      <c r="A211" s="53"/>
      <c r="B211" s="59" t="s">
        <v>49</v>
      </c>
      <c r="C211" s="98">
        <v>0</v>
      </c>
      <c r="D211" s="98">
        <v>0</v>
      </c>
      <c r="E211" s="98">
        <v>0</v>
      </c>
      <c r="F211" s="98" t="s">
        <v>104</v>
      </c>
      <c r="G211" s="98" t="s">
        <v>104</v>
      </c>
      <c r="H211" s="98" t="s">
        <v>104</v>
      </c>
      <c r="I211" s="60">
        <v>0</v>
      </c>
      <c r="J211" s="60">
        <v>0</v>
      </c>
      <c r="K211" s="61"/>
    </row>
    <row r="212" spans="1:12" ht="39" customHeight="1" x14ac:dyDescent="0.25">
      <c r="A212" s="53"/>
      <c r="B212" s="63" t="s">
        <v>19</v>
      </c>
      <c r="C212" s="98">
        <v>0</v>
      </c>
      <c r="D212" s="98">
        <v>0</v>
      </c>
      <c r="E212" s="98">
        <v>0</v>
      </c>
      <c r="F212" s="98" t="s">
        <v>104</v>
      </c>
      <c r="G212" s="98" t="s">
        <v>104</v>
      </c>
      <c r="H212" s="98" t="s">
        <v>104</v>
      </c>
      <c r="I212" s="60">
        <v>0</v>
      </c>
      <c r="J212" s="60">
        <v>0</v>
      </c>
      <c r="K212" s="61"/>
    </row>
    <row r="213" spans="1:12" x14ac:dyDescent="0.25">
      <c r="A213" s="42" t="s">
        <v>130</v>
      </c>
      <c r="B213" s="43"/>
      <c r="C213" s="44">
        <f>C214+C217</f>
        <v>0</v>
      </c>
      <c r="D213" s="44">
        <f t="shared" ref="D213:J213" si="102">D214+D217</f>
        <v>0</v>
      </c>
      <c r="E213" s="44">
        <f t="shared" si="102"/>
        <v>0</v>
      </c>
      <c r="F213" s="44">
        <f t="shared" si="102"/>
        <v>41100</v>
      </c>
      <c r="G213" s="44">
        <f t="shared" si="102"/>
        <v>41100</v>
      </c>
      <c r="H213" s="44">
        <f t="shared" si="102"/>
        <v>41100</v>
      </c>
      <c r="I213" s="44">
        <f t="shared" si="102"/>
        <v>0</v>
      </c>
      <c r="J213" s="44">
        <f t="shared" si="102"/>
        <v>0</v>
      </c>
      <c r="K213" s="45"/>
    </row>
    <row r="214" spans="1:12" ht="25.25" customHeight="1" x14ac:dyDescent="0.3">
      <c r="A214" s="46" t="s">
        <v>131</v>
      </c>
      <c r="B214" s="47"/>
      <c r="C214" s="48">
        <f t="shared" ref="C214:J215" si="103">C215</f>
        <v>0</v>
      </c>
      <c r="D214" s="48">
        <f t="shared" si="103"/>
        <v>0</v>
      </c>
      <c r="E214" s="48">
        <f t="shared" si="103"/>
        <v>0</v>
      </c>
      <c r="F214" s="48">
        <f t="shared" si="103"/>
        <v>41100</v>
      </c>
      <c r="G214" s="48">
        <f t="shared" si="103"/>
        <v>41100</v>
      </c>
      <c r="H214" s="48">
        <f t="shared" si="103"/>
        <v>41100</v>
      </c>
      <c r="I214" s="48">
        <f t="shared" si="103"/>
        <v>0</v>
      </c>
      <c r="J214" s="48">
        <f t="shared" si="103"/>
        <v>0</v>
      </c>
      <c r="K214" s="49"/>
      <c r="L214" s="13"/>
    </row>
    <row r="215" spans="1:12" ht="25" x14ac:dyDescent="0.25">
      <c r="A215" s="38" t="s">
        <v>41</v>
      </c>
      <c r="B215" s="50"/>
      <c r="C215" s="57">
        <f>C216</f>
        <v>0</v>
      </c>
      <c r="D215" s="57">
        <f t="shared" si="103"/>
        <v>0</v>
      </c>
      <c r="E215" s="57">
        <f t="shared" si="103"/>
        <v>0</v>
      </c>
      <c r="F215" s="57">
        <f t="shared" si="103"/>
        <v>41100</v>
      </c>
      <c r="G215" s="57">
        <f t="shared" si="103"/>
        <v>41100</v>
      </c>
      <c r="H215" s="57">
        <f t="shared" si="103"/>
        <v>41100</v>
      </c>
      <c r="I215" s="57">
        <f t="shared" si="103"/>
        <v>0</v>
      </c>
      <c r="J215" s="57">
        <f t="shared" si="103"/>
        <v>0</v>
      </c>
      <c r="K215" s="58"/>
      <c r="L215" s="14"/>
    </row>
    <row r="216" spans="1:12" ht="25" x14ac:dyDescent="0.25">
      <c r="A216" s="53"/>
      <c r="B216" s="63" t="s">
        <v>101</v>
      </c>
      <c r="C216" s="9">
        <v>0</v>
      </c>
      <c r="D216" s="9">
        <v>0</v>
      </c>
      <c r="E216" s="9">
        <v>0</v>
      </c>
      <c r="F216" s="55">
        <v>41100</v>
      </c>
      <c r="G216" s="55">
        <v>41100</v>
      </c>
      <c r="H216" s="55">
        <v>41100</v>
      </c>
      <c r="I216" s="55">
        <v>0</v>
      </c>
      <c r="J216" s="55">
        <v>0</v>
      </c>
      <c r="K216" s="56"/>
    </row>
    <row r="217" spans="1:12" ht="14" x14ac:dyDescent="0.3">
      <c r="A217" s="46" t="s">
        <v>132</v>
      </c>
      <c r="B217" s="47"/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9"/>
      <c r="L217" s="13"/>
    </row>
    <row r="218" spans="1:12" ht="25" x14ac:dyDescent="0.25">
      <c r="A218" s="38" t="s">
        <v>41</v>
      </c>
      <c r="B218" s="50"/>
      <c r="C218" s="57">
        <v>0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8"/>
    </row>
    <row r="219" spans="1:12" ht="36" customHeight="1" x14ac:dyDescent="0.25">
      <c r="A219" s="53"/>
      <c r="B219" s="65" t="s">
        <v>14</v>
      </c>
      <c r="C219" s="60" t="s">
        <v>106</v>
      </c>
      <c r="D219" s="60" t="s">
        <v>106</v>
      </c>
      <c r="E219" s="60" t="s">
        <v>106</v>
      </c>
      <c r="F219" s="60"/>
      <c r="G219" s="60"/>
      <c r="H219" s="60"/>
      <c r="I219" s="60"/>
      <c r="J219" s="60"/>
      <c r="K219" s="61"/>
    </row>
    <row r="220" spans="1:12" ht="27" customHeight="1" x14ac:dyDescent="0.25">
      <c r="A220" s="133" t="s">
        <v>86</v>
      </c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1:12" x14ac:dyDescent="0.25">
      <c r="A221" s="42" t="s">
        <v>87</v>
      </c>
      <c r="B221" s="43"/>
      <c r="C221" s="44">
        <f t="shared" ref="C221:J221" si="104">C222+C226</f>
        <v>0</v>
      </c>
      <c r="D221" s="44">
        <f t="shared" si="104"/>
        <v>17159</v>
      </c>
      <c r="E221" s="44">
        <f t="shared" si="104"/>
        <v>0</v>
      </c>
      <c r="F221" s="44">
        <f t="shared" si="104"/>
        <v>0</v>
      </c>
      <c r="G221" s="44">
        <f t="shared" si="104"/>
        <v>0</v>
      </c>
      <c r="H221" s="44">
        <f t="shared" si="104"/>
        <v>0</v>
      </c>
      <c r="I221" s="44">
        <f t="shared" si="104"/>
        <v>0</v>
      </c>
      <c r="J221" s="44">
        <f t="shared" si="104"/>
        <v>0</v>
      </c>
      <c r="K221" s="45"/>
    </row>
    <row r="222" spans="1:12" x14ac:dyDescent="0.25">
      <c r="A222" s="46" t="s">
        <v>88</v>
      </c>
      <c r="B222" s="47"/>
      <c r="C222" s="48">
        <f>C223</f>
        <v>0</v>
      </c>
      <c r="D222" s="48">
        <f t="shared" ref="D222:J223" si="105">D223</f>
        <v>17159</v>
      </c>
      <c r="E222" s="48">
        <f t="shared" si="105"/>
        <v>0</v>
      </c>
      <c r="F222" s="48">
        <f t="shared" si="105"/>
        <v>0</v>
      </c>
      <c r="G222" s="48">
        <f t="shared" si="105"/>
        <v>0</v>
      </c>
      <c r="H222" s="48">
        <f t="shared" si="105"/>
        <v>0</v>
      </c>
      <c r="I222" s="48">
        <f t="shared" si="105"/>
        <v>0</v>
      </c>
      <c r="J222" s="48">
        <f t="shared" si="105"/>
        <v>0</v>
      </c>
      <c r="K222" s="49"/>
      <c r="L222" s="3"/>
    </row>
    <row r="223" spans="1:12" ht="42.65" customHeight="1" x14ac:dyDescent="0.25">
      <c r="A223" s="38" t="s">
        <v>41</v>
      </c>
      <c r="B223" s="50"/>
      <c r="C223" s="57">
        <f>C224</f>
        <v>0</v>
      </c>
      <c r="D223" s="57">
        <f t="shared" si="105"/>
        <v>17159</v>
      </c>
      <c r="E223" s="57">
        <f t="shared" si="105"/>
        <v>0</v>
      </c>
      <c r="F223" s="57">
        <f t="shared" si="105"/>
        <v>0</v>
      </c>
      <c r="G223" s="57">
        <f t="shared" si="105"/>
        <v>0</v>
      </c>
      <c r="H223" s="57">
        <f t="shared" si="105"/>
        <v>0</v>
      </c>
      <c r="I223" s="57">
        <f t="shared" si="105"/>
        <v>0</v>
      </c>
      <c r="J223" s="57">
        <f t="shared" si="105"/>
        <v>0</v>
      </c>
      <c r="K223" s="58"/>
    </row>
    <row r="224" spans="1:12" ht="25" x14ac:dyDescent="0.25">
      <c r="A224" s="53" t="s">
        <v>52</v>
      </c>
      <c r="B224" s="65" t="s">
        <v>14</v>
      </c>
      <c r="C224" s="60">
        <v>0</v>
      </c>
      <c r="D224" s="98">
        <v>17159</v>
      </c>
      <c r="E224" s="60">
        <v>0</v>
      </c>
      <c r="F224" s="60">
        <v>0</v>
      </c>
      <c r="G224" s="60">
        <v>0</v>
      </c>
      <c r="H224" s="60">
        <v>0</v>
      </c>
      <c r="I224" s="60">
        <v>0</v>
      </c>
      <c r="J224" s="60">
        <v>0</v>
      </c>
      <c r="K224" s="61"/>
    </row>
    <row r="225" spans="1:12" x14ac:dyDescent="0.25">
      <c r="A225" s="42" t="s">
        <v>89</v>
      </c>
      <c r="B225" s="43"/>
      <c r="C225" s="44">
        <f>C228+C226+C231</f>
        <v>0</v>
      </c>
      <c r="D225" s="44">
        <f t="shared" ref="D225:J225" si="106">D228+D226+D231</f>
        <v>0</v>
      </c>
      <c r="E225" s="44">
        <f t="shared" si="106"/>
        <v>0</v>
      </c>
      <c r="F225" s="44">
        <f t="shared" si="106"/>
        <v>0</v>
      </c>
      <c r="G225" s="44">
        <f t="shared" si="106"/>
        <v>0</v>
      </c>
      <c r="H225" s="44">
        <f t="shared" si="106"/>
        <v>0</v>
      </c>
      <c r="I225" s="44">
        <f t="shared" si="106"/>
        <v>0</v>
      </c>
      <c r="J225" s="44">
        <f t="shared" si="106"/>
        <v>0</v>
      </c>
      <c r="K225" s="45"/>
    </row>
    <row r="226" spans="1:12" x14ac:dyDescent="0.25">
      <c r="A226" s="46" t="s">
        <v>90</v>
      </c>
      <c r="B226" s="47"/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9"/>
      <c r="L226" s="3"/>
    </row>
    <row r="227" spans="1:12" ht="36.75" customHeight="1" x14ac:dyDescent="0.25">
      <c r="A227" s="36" t="s">
        <v>37</v>
      </c>
      <c r="B227" s="50"/>
      <c r="C227" s="57" t="s">
        <v>144</v>
      </c>
      <c r="D227" s="57" t="s">
        <v>144</v>
      </c>
      <c r="E227" s="57" t="s">
        <v>144</v>
      </c>
      <c r="F227" s="57">
        <v>0</v>
      </c>
      <c r="G227" s="57">
        <v>0</v>
      </c>
      <c r="H227" s="57">
        <v>0</v>
      </c>
      <c r="I227" s="57">
        <v>0</v>
      </c>
      <c r="J227" s="57">
        <v>0</v>
      </c>
      <c r="K227" s="58"/>
    </row>
    <row r="228" spans="1:12" x14ac:dyDescent="0.25">
      <c r="A228" s="46" t="s">
        <v>133</v>
      </c>
      <c r="B228" s="47"/>
      <c r="C228" s="48">
        <f t="shared" ref="C228:J228" si="107">C229</f>
        <v>0</v>
      </c>
      <c r="D228" s="48">
        <f t="shared" si="107"/>
        <v>0</v>
      </c>
      <c r="E228" s="48">
        <f t="shared" si="107"/>
        <v>0</v>
      </c>
      <c r="F228" s="48">
        <f t="shared" si="107"/>
        <v>0</v>
      </c>
      <c r="G228" s="48">
        <f t="shared" si="107"/>
        <v>0</v>
      </c>
      <c r="H228" s="48">
        <f t="shared" si="107"/>
        <v>0</v>
      </c>
      <c r="I228" s="48">
        <f t="shared" si="107"/>
        <v>0</v>
      </c>
      <c r="J228" s="48">
        <f t="shared" si="107"/>
        <v>0</v>
      </c>
      <c r="K228" s="49"/>
      <c r="L228" s="3"/>
    </row>
    <row r="229" spans="1:12" ht="25" x14ac:dyDescent="0.25">
      <c r="A229" s="38" t="s">
        <v>41</v>
      </c>
      <c r="B229" s="50"/>
      <c r="C229" s="57">
        <v>0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8"/>
    </row>
    <row r="230" spans="1:12" ht="43.5" customHeight="1" x14ac:dyDescent="0.25">
      <c r="A230" s="53"/>
      <c r="B230" s="65" t="s">
        <v>14</v>
      </c>
      <c r="C230" s="60" t="s">
        <v>106</v>
      </c>
      <c r="D230" s="60" t="s">
        <v>106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1"/>
    </row>
    <row r="231" spans="1:12" ht="20.25" customHeight="1" x14ac:dyDescent="0.25">
      <c r="A231" s="46" t="s">
        <v>134</v>
      </c>
      <c r="B231" s="47"/>
      <c r="C231" s="48">
        <f>C232</f>
        <v>0</v>
      </c>
      <c r="D231" s="48">
        <f t="shared" ref="D231:J231" si="108">D232</f>
        <v>0</v>
      </c>
      <c r="E231" s="48">
        <f t="shared" si="108"/>
        <v>0</v>
      </c>
      <c r="F231" s="48">
        <f t="shared" si="108"/>
        <v>0</v>
      </c>
      <c r="G231" s="48">
        <f t="shared" si="108"/>
        <v>0</v>
      </c>
      <c r="H231" s="48">
        <f t="shared" si="108"/>
        <v>0</v>
      </c>
      <c r="I231" s="48">
        <f t="shared" si="108"/>
        <v>0</v>
      </c>
      <c r="J231" s="48">
        <f t="shared" si="108"/>
        <v>0</v>
      </c>
      <c r="K231" s="49"/>
    </row>
    <row r="232" spans="1:12" ht="25" x14ac:dyDescent="0.25">
      <c r="A232" s="38" t="s">
        <v>41</v>
      </c>
      <c r="B232" s="50"/>
      <c r="C232" s="57">
        <v>0</v>
      </c>
      <c r="D232" s="57">
        <v>0</v>
      </c>
      <c r="E232" s="57">
        <v>0</v>
      </c>
      <c r="F232" s="57">
        <v>0</v>
      </c>
      <c r="G232" s="57">
        <v>0</v>
      </c>
      <c r="H232" s="57">
        <v>0</v>
      </c>
      <c r="I232" s="57">
        <v>0</v>
      </c>
      <c r="J232" s="57">
        <v>0</v>
      </c>
      <c r="K232" s="58"/>
    </row>
    <row r="233" spans="1:12" ht="43.5" customHeight="1" x14ac:dyDescent="0.25">
      <c r="A233" s="53"/>
      <c r="B233" s="63" t="s">
        <v>19</v>
      </c>
      <c r="C233" s="98" t="s">
        <v>104</v>
      </c>
      <c r="D233" s="98">
        <v>0</v>
      </c>
      <c r="E233" s="98">
        <v>0</v>
      </c>
      <c r="F233" s="98" t="s">
        <v>104</v>
      </c>
      <c r="G233" s="98" t="s">
        <v>104</v>
      </c>
      <c r="H233" s="98" t="s">
        <v>104</v>
      </c>
      <c r="I233" s="98">
        <v>0</v>
      </c>
      <c r="J233" s="98">
        <v>0</v>
      </c>
      <c r="K233" s="61"/>
    </row>
    <row r="234" spans="1:12" x14ac:dyDescent="0.25">
      <c r="A234" s="42" t="s">
        <v>135</v>
      </c>
      <c r="B234" s="43"/>
      <c r="C234" s="44">
        <f>C235+C239</f>
        <v>398483</v>
      </c>
      <c r="D234" s="44">
        <f t="shared" ref="D234:J234" si="109">D235+D239</f>
        <v>398483</v>
      </c>
      <c r="E234" s="44">
        <f t="shared" si="109"/>
        <v>398483</v>
      </c>
      <c r="F234" s="44">
        <f t="shared" si="109"/>
        <v>12000</v>
      </c>
      <c r="G234" s="44">
        <f t="shared" si="109"/>
        <v>10000</v>
      </c>
      <c r="H234" s="44">
        <f t="shared" si="109"/>
        <v>10000</v>
      </c>
      <c r="I234" s="44">
        <f t="shared" si="109"/>
        <v>0</v>
      </c>
      <c r="J234" s="44">
        <f t="shared" si="109"/>
        <v>10000</v>
      </c>
      <c r="K234" s="45"/>
    </row>
    <row r="235" spans="1:12" x14ac:dyDescent="0.25">
      <c r="A235" s="46" t="s">
        <v>136</v>
      </c>
      <c r="B235" s="47"/>
      <c r="C235" s="48">
        <f>C236</f>
        <v>230522</v>
      </c>
      <c r="D235" s="48">
        <f t="shared" ref="D235:J235" si="110">D236</f>
        <v>230522</v>
      </c>
      <c r="E235" s="48">
        <f t="shared" si="110"/>
        <v>230522</v>
      </c>
      <c r="F235" s="48">
        <f t="shared" si="110"/>
        <v>0</v>
      </c>
      <c r="G235" s="48">
        <f t="shared" si="110"/>
        <v>0</v>
      </c>
      <c r="H235" s="48">
        <f t="shared" si="110"/>
        <v>0</v>
      </c>
      <c r="I235" s="48">
        <f t="shared" si="110"/>
        <v>0</v>
      </c>
      <c r="J235" s="48">
        <f t="shared" si="110"/>
        <v>0</v>
      </c>
      <c r="K235" s="49"/>
      <c r="L235" s="3"/>
    </row>
    <row r="236" spans="1:12" ht="37.5" x14ac:dyDescent="0.25">
      <c r="A236" s="38" t="s">
        <v>98</v>
      </c>
      <c r="B236" s="50"/>
      <c r="C236" s="57">
        <f>C237</f>
        <v>230522</v>
      </c>
      <c r="D236" s="57">
        <f t="shared" ref="D236:J236" si="111">D237</f>
        <v>230522</v>
      </c>
      <c r="E236" s="57">
        <f t="shared" si="111"/>
        <v>230522</v>
      </c>
      <c r="F236" s="57">
        <f t="shared" si="111"/>
        <v>0</v>
      </c>
      <c r="G236" s="57">
        <f t="shared" si="111"/>
        <v>0</v>
      </c>
      <c r="H236" s="57">
        <f t="shared" si="111"/>
        <v>0</v>
      </c>
      <c r="I236" s="57">
        <f t="shared" si="111"/>
        <v>0</v>
      </c>
      <c r="J236" s="57">
        <f t="shared" si="111"/>
        <v>0</v>
      </c>
      <c r="K236" s="58"/>
    </row>
    <row r="237" spans="1:12" ht="27.65" customHeight="1" x14ac:dyDescent="0.25">
      <c r="A237" s="53"/>
      <c r="B237" s="65" t="s">
        <v>31</v>
      </c>
      <c r="C237" s="60">
        <v>230522</v>
      </c>
      <c r="D237" s="60">
        <v>230522</v>
      </c>
      <c r="E237" s="60">
        <v>230522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1"/>
      <c r="L237" s="2"/>
    </row>
    <row r="238" spans="1:12" x14ac:dyDescent="0.25">
      <c r="A238" s="53"/>
      <c r="B238" s="63" t="s">
        <v>37</v>
      </c>
      <c r="C238" s="55">
        <v>0</v>
      </c>
      <c r="D238" s="55">
        <v>0</v>
      </c>
      <c r="E238" s="55">
        <v>0</v>
      </c>
      <c r="F238" s="55">
        <v>0</v>
      </c>
      <c r="G238" s="55">
        <v>0</v>
      </c>
      <c r="H238" s="55">
        <v>0</v>
      </c>
      <c r="I238" s="55">
        <v>0</v>
      </c>
      <c r="J238" s="55">
        <v>0</v>
      </c>
      <c r="K238" s="56"/>
    </row>
    <row r="239" spans="1:12" x14ac:dyDescent="0.25">
      <c r="A239" s="46" t="s">
        <v>137</v>
      </c>
      <c r="B239" s="47"/>
      <c r="C239" s="48">
        <f>C240</f>
        <v>167961</v>
      </c>
      <c r="D239" s="48">
        <f t="shared" ref="D239:J239" si="112">D240</f>
        <v>167961</v>
      </c>
      <c r="E239" s="48">
        <f t="shared" si="112"/>
        <v>167961</v>
      </c>
      <c r="F239" s="48">
        <f t="shared" si="112"/>
        <v>12000</v>
      </c>
      <c r="G239" s="48">
        <f t="shared" si="112"/>
        <v>10000</v>
      </c>
      <c r="H239" s="48">
        <f t="shared" si="112"/>
        <v>10000</v>
      </c>
      <c r="I239" s="48">
        <f t="shared" si="112"/>
        <v>0</v>
      </c>
      <c r="J239" s="48">
        <f t="shared" si="112"/>
        <v>10000</v>
      </c>
      <c r="K239" s="49"/>
      <c r="L239" s="3"/>
    </row>
    <row r="240" spans="1:12" ht="25" x14ac:dyDescent="0.25">
      <c r="A240" s="38" t="s">
        <v>26</v>
      </c>
      <c r="B240" s="50"/>
      <c r="C240" s="57">
        <f>C241</f>
        <v>167961</v>
      </c>
      <c r="D240" s="57">
        <f t="shared" ref="D240:J240" si="113">D241</f>
        <v>167961</v>
      </c>
      <c r="E240" s="57">
        <f t="shared" si="113"/>
        <v>167961</v>
      </c>
      <c r="F240" s="57">
        <f t="shared" si="113"/>
        <v>12000</v>
      </c>
      <c r="G240" s="57">
        <f t="shared" si="113"/>
        <v>10000</v>
      </c>
      <c r="H240" s="57">
        <f t="shared" si="113"/>
        <v>10000</v>
      </c>
      <c r="I240" s="57">
        <f t="shared" si="113"/>
        <v>0</v>
      </c>
      <c r="J240" s="57">
        <f t="shared" si="113"/>
        <v>10000</v>
      </c>
      <c r="K240" s="58"/>
    </row>
    <row r="241" spans="1:13" x14ac:dyDescent="0.25">
      <c r="A241" s="53"/>
      <c r="B241" s="63" t="s">
        <v>93</v>
      </c>
      <c r="C241" s="68">
        <v>167961</v>
      </c>
      <c r="D241" s="68">
        <v>167961</v>
      </c>
      <c r="E241" s="68">
        <v>167961</v>
      </c>
      <c r="F241" s="68">
        <v>12000</v>
      </c>
      <c r="G241" s="68">
        <v>10000</v>
      </c>
      <c r="H241" s="68">
        <v>10000</v>
      </c>
      <c r="I241" s="68">
        <v>0</v>
      </c>
      <c r="J241" s="68">
        <v>10000</v>
      </c>
      <c r="K241" s="69"/>
      <c r="L241" s="2"/>
    </row>
    <row r="242" spans="1:13" ht="25" x14ac:dyDescent="0.25">
      <c r="A242" s="38" t="s">
        <v>37</v>
      </c>
      <c r="B242" s="50"/>
      <c r="C242" s="57">
        <v>0</v>
      </c>
      <c r="D242" s="57">
        <v>0</v>
      </c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7">
        <v>0</v>
      </c>
      <c r="K242" s="58"/>
    </row>
    <row r="243" spans="1:13" ht="23" customHeight="1" x14ac:dyDescent="0.25">
      <c r="A243" s="133" t="s">
        <v>138</v>
      </c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</row>
    <row r="244" spans="1:13" x14ac:dyDescent="0.25">
      <c r="A244" s="42" t="s">
        <v>94</v>
      </c>
      <c r="B244" s="43"/>
      <c r="C244" s="44"/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/>
    </row>
    <row r="245" spans="1:13" x14ac:dyDescent="0.25">
      <c r="A245" s="46" t="s">
        <v>95</v>
      </c>
      <c r="B245" s="47"/>
      <c r="C245" s="48"/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/>
      <c r="L245" s="3"/>
    </row>
    <row r="246" spans="1:13" ht="45" customHeight="1" x14ac:dyDescent="0.25">
      <c r="A246" s="38" t="s">
        <v>41</v>
      </c>
      <c r="B246" s="50"/>
      <c r="C246" s="57"/>
      <c r="D246" s="57">
        <v>0</v>
      </c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>
        <v>0</v>
      </c>
      <c r="K246" s="57"/>
    </row>
    <row r="247" spans="1:13" ht="36.65" customHeight="1" x14ac:dyDescent="0.25">
      <c r="A247" s="53"/>
      <c r="B247" s="59" t="s">
        <v>49</v>
      </c>
      <c r="C247" s="98" t="s">
        <v>104</v>
      </c>
      <c r="D247" s="98">
        <v>0</v>
      </c>
      <c r="E247" s="98">
        <v>0</v>
      </c>
      <c r="F247" s="98" t="s">
        <v>104</v>
      </c>
      <c r="G247" s="98" t="s">
        <v>104</v>
      </c>
      <c r="H247" s="98" t="s">
        <v>104</v>
      </c>
      <c r="I247" s="60">
        <v>0</v>
      </c>
      <c r="J247" s="60">
        <v>0</v>
      </c>
      <c r="K247" s="60"/>
    </row>
    <row r="248" spans="1:13" ht="25" x14ac:dyDescent="0.25">
      <c r="A248" s="38" t="s">
        <v>37</v>
      </c>
      <c r="B248" s="50"/>
      <c r="C248" s="57">
        <v>0</v>
      </c>
      <c r="D248" s="57">
        <v>0</v>
      </c>
      <c r="E248" s="57">
        <v>0</v>
      </c>
      <c r="F248" s="57">
        <v>0</v>
      </c>
      <c r="G248" s="57">
        <v>0</v>
      </c>
      <c r="H248" s="57">
        <v>0</v>
      </c>
      <c r="I248" s="57">
        <v>0</v>
      </c>
      <c r="J248" s="57">
        <v>0</v>
      </c>
      <c r="K248" s="57"/>
    </row>
    <row r="249" spans="1:13" x14ac:dyDescent="0.25">
      <c r="A249" s="46" t="s">
        <v>139</v>
      </c>
      <c r="B249" s="47"/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/>
      <c r="L249" s="3"/>
    </row>
    <row r="250" spans="1:13" ht="42" customHeight="1" x14ac:dyDescent="0.25">
      <c r="A250" s="38" t="s">
        <v>41</v>
      </c>
      <c r="B250" s="50"/>
      <c r="C250" s="57">
        <v>0</v>
      </c>
      <c r="D250" s="57">
        <v>0</v>
      </c>
      <c r="E250" s="57">
        <v>0</v>
      </c>
      <c r="F250" s="57">
        <v>0</v>
      </c>
      <c r="G250" s="57">
        <v>0</v>
      </c>
      <c r="H250" s="57">
        <v>0</v>
      </c>
      <c r="I250" s="57">
        <v>0</v>
      </c>
      <c r="J250" s="57">
        <v>0</v>
      </c>
      <c r="K250" s="57"/>
    </row>
    <row r="251" spans="1:13" ht="37.5" x14ac:dyDescent="0.25">
      <c r="A251" s="53"/>
      <c r="B251" s="66" t="s">
        <v>85</v>
      </c>
      <c r="C251" s="60" t="s">
        <v>107</v>
      </c>
      <c r="D251" s="60" t="s">
        <v>107</v>
      </c>
      <c r="E251" s="60" t="s">
        <v>107</v>
      </c>
      <c r="F251" s="60" t="s">
        <v>107</v>
      </c>
      <c r="G251" s="60" t="s">
        <v>107</v>
      </c>
      <c r="H251" s="60" t="s">
        <v>107</v>
      </c>
      <c r="I251" s="60" t="s">
        <v>107</v>
      </c>
      <c r="J251" s="60" t="s">
        <v>107</v>
      </c>
      <c r="K251" s="60"/>
    </row>
    <row r="252" spans="1:13" x14ac:dyDescent="0.25">
      <c r="A252" s="42" t="s">
        <v>96</v>
      </c>
      <c r="B252" s="43"/>
      <c r="C252" s="44">
        <f>C253+C257+C261+C264</f>
        <v>1413882</v>
      </c>
      <c r="D252" s="44">
        <f t="shared" ref="D252:J252" si="114">D253+D257+D261+D264</f>
        <v>460000</v>
      </c>
      <c r="E252" s="44">
        <f t="shared" si="114"/>
        <v>0</v>
      </c>
      <c r="F252" s="44">
        <f t="shared" si="114"/>
        <v>0</v>
      </c>
      <c r="G252" s="44">
        <f t="shared" si="114"/>
        <v>1560162</v>
      </c>
      <c r="H252" s="44">
        <f t="shared" si="114"/>
        <v>1344000</v>
      </c>
      <c r="I252" s="44">
        <f t="shared" si="114"/>
        <v>4172250</v>
      </c>
      <c r="J252" s="44">
        <f t="shared" si="114"/>
        <v>0</v>
      </c>
      <c r="K252" s="44"/>
      <c r="L252" s="24"/>
      <c r="M252" s="24"/>
    </row>
    <row r="253" spans="1:13" x14ac:dyDescent="0.25">
      <c r="A253" s="46" t="s">
        <v>97</v>
      </c>
      <c r="B253" s="47"/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/>
      <c r="L253" s="3"/>
    </row>
    <row r="254" spans="1:13" ht="42" customHeight="1" x14ac:dyDescent="0.25">
      <c r="A254" s="38" t="s">
        <v>41</v>
      </c>
      <c r="B254" s="50"/>
      <c r="C254" s="57">
        <v>0</v>
      </c>
      <c r="D254" s="57">
        <v>0</v>
      </c>
      <c r="E254" s="57">
        <v>0</v>
      </c>
      <c r="F254" s="57">
        <v>0</v>
      </c>
      <c r="G254" s="57">
        <v>0</v>
      </c>
      <c r="H254" s="57">
        <v>0</v>
      </c>
      <c r="I254" s="57">
        <v>0</v>
      </c>
      <c r="J254" s="57">
        <v>0</v>
      </c>
      <c r="K254" s="57"/>
      <c r="M254" s="9"/>
    </row>
    <row r="255" spans="1:13" ht="34.25" customHeight="1" x14ac:dyDescent="0.25">
      <c r="A255" s="53"/>
      <c r="B255" s="59" t="s">
        <v>49</v>
      </c>
      <c r="C255" s="98" t="s">
        <v>104</v>
      </c>
      <c r="D255" s="98">
        <v>0</v>
      </c>
      <c r="E255" s="98">
        <v>0</v>
      </c>
      <c r="F255" s="98" t="s">
        <v>104</v>
      </c>
      <c r="G255" s="98" t="s">
        <v>104</v>
      </c>
      <c r="H255" s="98" t="s">
        <v>104</v>
      </c>
      <c r="I255" s="60">
        <v>0</v>
      </c>
      <c r="J255" s="60">
        <v>0</v>
      </c>
      <c r="K255" s="60"/>
    </row>
    <row r="256" spans="1:13" ht="40.25" customHeight="1" x14ac:dyDescent="0.25">
      <c r="A256" s="53"/>
      <c r="B256" s="63" t="s">
        <v>19</v>
      </c>
      <c r="C256" s="98" t="s">
        <v>104</v>
      </c>
      <c r="D256" s="98">
        <v>0</v>
      </c>
      <c r="E256" s="98">
        <v>0</v>
      </c>
      <c r="F256" s="98" t="s">
        <v>104</v>
      </c>
      <c r="G256" s="98" t="s">
        <v>104</v>
      </c>
      <c r="H256" s="98" t="s">
        <v>104</v>
      </c>
      <c r="I256" s="60">
        <v>0</v>
      </c>
      <c r="J256" s="60">
        <v>0</v>
      </c>
      <c r="K256" s="60"/>
    </row>
    <row r="257" spans="1:13" x14ac:dyDescent="0.25">
      <c r="A257" s="46" t="s">
        <v>140</v>
      </c>
      <c r="B257" s="47"/>
      <c r="C257" s="48">
        <f>C258</f>
        <v>953882</v>
      </c>
      <c r="D257" s="48">
        <f t="shared" ref="D257:J257" si="115">D258</f>
        <v>0</v>
      </c>
      <c r="E257" s="48">
        <f t="shared" si="115"/>
        <v>0</v>
      </c>
      <c r="F257" s="48">
        <f t="shared" si="115"/>
        <v>0</v>
      </c>
      <c r="G257" s="48">
        <f t="shared" si="115"/>
        <v>1560162</v>
      </c>
      <c r="H257" s="48">
        <f t="shared" si="115"/>
        <v>1344000</v>
      </c>
      <c r="I257" s="48">
        <f t="shared" si="115"/>
        <v>4172250</v>
      </c>
      <c r="J257" s="48">
        <f t="shared" si="115"/>
        <v>0</v>
      </c>
      <c r="K257" s="48"/>
      <c r="L257" s="3"/>
    </row>
    <row r="258" spans="1:13" ht="42" customHeight="1" x14ac:dyDescent="0.25">
      <c r="A258" s="38" t="s">
        <v>41</v>
      </c>
      <c r="B258" s="50"/>
      <c r="C258" s="57">
        <f>C259+C260</f>
        <v>953882</v>
      </c>
      <c r="D258" s="57">
        <f t="shared" ref="D258:J258" si="116">D259+D260</f>
        <v>0</v>
      </c>
      <c r="E258" s="57">
        <f t="shared" si="116"/>
        <v>0</v>
      </c>
      <c r="F258" s="57">
        <f t="shared" si="116"/>
        <v>0</v>
      </c>
      <c r="G258" s="57">
        <f t="shared" si="116"/>
        <v>1560162</v>
      </c>
      <c r="H258" s="57">
        <f t="shared" si="116"/>
        <v>1344000</v>
      </c>
      <c r="I258" s="57">
        <f t="shared" si="116"/>
        <v>4172250</v>
      </c>
      <c r="J258" s="57">
        <f t="shared" si="116"/>
        <v>0</v>
      </c>
      <c r="K258" s="57"/>
      <c r="M258" s="9"/>
    </row>
    <row r="259" spans="1:13" ht="25" x14ac:dyDescent="0.25">
      <c r="A259" s="53"/>
      <c r="B259" s="66" t="s">
        <v>85</v>
      </c>
      <c r="C259" s="60">
        <v>953882</v>
      </c>
      <c r="D259" s="60">
        <v>0</v>
      </c>
      <c r="E259" s="60">
        <v>0</v>
      </c>
      <c r="F259" s="60">
        <v>0</v>
      </c>
      <c r="G259" s="60">
        <v>1530162</v>
      </c>
      <c r="H259" s="60">
        <v>0</v>
      </c>
      <c r="I259" s="60">
        <v>0</v>
      </c>
      <c r="J259" s="60">
        <v>0</v>
      </c>
      <c r="K259" s="60"/>
      <c r="L259" s="127"/>
    </row>
    <row r="260" spans="1:13" ht="62.5" x14ac:dyDescent="0.25">
      <c r="A260" s="53"/>
      <c r="B260" s="66" t="s">
        <v>85</v>
      </c>
      <c r="C260" s="60">
        <v>0</v>
      </c>
      <c r="D260" s="60">
        <v>0</v>
      </c>
      <c r="E260" s="60">
        <v>0</v>
      </c>
      <c r="F260" s="60">
        <v>0</v>
      </c>
      <c r="G260" s="60">
        <v>30000</v>
      </c>
      <c r="H260" s="60">
        <v>1344000</v>
      </c>
      <c r="I260" s="60">
        <f>2828250+1344000</f>
        <v>4172250</v>
      </c>
      <c r="J260" s="60">
        <v>0</v>
      </c>
      <c r="K260" s="60" t="s">
        <v>99</v>
      </c>
      <c r="L260" s="128"/>
    </row>
    <row r="261" spans="1:13" ht="14" x14ac:dyDescent="0.3">
      <c r="A261" s="46" t="s">
        <v>141</v>
      </c>
      <c r="B261" s="47"/>
      <c r="C261" s="48">
        <f>C262</f>
        <v>460000</v>
      </c>
      <c r="D261" s="48">
        <f t="shared" ref="D261:J261" si="117">D262</f>
        <v>460000</v>
      </c>
      <c r="E261" s="48">
        <f t="shared" si="117"/>
        <v>0</v>
      </c>
      <c r="F261" s="48">
        <f t="shared" si="117"/>
        <v>0</v>
      </c>
      <c r="G261" s="48">
        <f t="shared" si="117"/>
        <v>0</v>
      </c>
      <c r="H261" s="48">
        <f t="shared" si="117"/>
        <v>0</v>
      </c>
      <c r="I261" s="48">
        <f t="shared" si="117"/>
        <v>0</v>
      </c>
      <c r="J261" s="48">
        <f t="shared" si="117"/>
        <v>0</v>
      </c>
      <c r="K261" s="48"/>
      <c r="L261" s="129"/>
    </row>
    <row r="262" spans="1:13" ht="42.65" customHeight="1" x14ac:dyDescent="0.25">
      <c r="A262" s="38" t="s">
        <v>41</v>
      </c>
      <c r="B262" s="50"/>
      <c r="C262" s="57">
        <f>C263</f>
        <v>460000</v>
      </c>
      <c r="D262" s="57">
        <f t="shared" ref="D262:J262" si="118">D263</f>
        <v>460000</v>
      </c>
      <c r="E262" s="57">
        <f t="shared" si="118"/>
        <v>0</v>
      </c>
      <c r="F262" s="57">
        <f t="shared" si="118"/>
        <v>0</v>
      </c>
      <c r="G262" s="57">
        <f t="shared" si="118"/>
        <v>0</v>
      </c>
      <c r="H262" s="57">
        <f t="shared" si="118"/>
        <v>0</v>
      </c>
      <c r="I262" s="57">
        <f t="shared" si="118"/>
        <v>0</v>
      </c>
      <c r="J262" s="57">
        <f t="shared" si="118"/>
        <v>0</v>
      </c>
      <c r="K262" s="57"/>
      <c r="L262" s="130"/>
    </row>
    <row r="263" spans="1:13" ht="25" x14ac:dyDescent="0.25">
      <c r="A263" s="53"/>
      <c r="B263" s="54" t="s">
        <v>100</v>
      </c>
      <c r="C263" s="60">
        <v>460000</v>
      </c>
      <c r="D263" s="60">
        <v>460000</v>
      </c>
      <c r="E263" s="60">
        <v>0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/>
      <c r="L263" s="127"/>
    </row>
    <row r="264" spans="1:13" x14ac:dyDescent="0.25">
      <c r="A264" s="46" t="s">
        <v>142</v>
      </c>
      <c r="B264" s="47"/>
      <c r="C264" s="48">
        <f>C265</f>
        <v>0</v>
      </c>
      <c r="D264" s="48">
        <f t="shared" ref="D264:J264" si="119">D265</f>
        <v>0</v>
      </c>
      <c r="E264" s="48">
        <f t="shared" si="119"/>
        <v>0</v>
      </c>
      <c r="F264" s="48">
        <f t="shared" si="119"/>
        <v>0</v>
      </c>
      <c r="G264" s="48">
        <f t="shared" si="119"/>
        <v>0</v>
      </c>
      <c r="H264" s="48">
        <f t="shared" si="119"/>
        <v>0</v>
      </c>
      <c r="I264" s="48">
        <f t="shared" si="119"/>
        <v>0</v>
      </c>
      <c r="J264" s="48">
        <f t="shared" si="119"/>
        <v>0</v>
      </c>
      <c r="K264" s="48"/>
      <c r="L264" s="3"/>
    </row>
    <row r="265" spans="1:13" ht="41" customHeight="1" x14ac:dyDescent="0.25">
      <c r="A265" s="38" t="s">
        <v>41</v>
      </c>
      <c r="B265" s="50"/>
      <c r="C265" s="57">
        <v>0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/>
    </row>
    <row r="266" spans="1:13" ht="36" customHeight="1" x14ac:dyDescent="0.25">
      <c r="A266" s="53"/>
      <c r="B266" s="65" t="s">
        <v>14</v>
      </c>
      <c r="C266" s="60" t="s">
        <v>106</v>
      </c>
      <c r="D266" s="60" t="s">
        <v>106</v>
      </c>
      <c r="E266" s="60" t="s">
        <v>106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60"/>
    </row>
  </sheetData>
  <customSheetViews>
    <customSheetView guid="{7AEE9D78-57EC-4612-885D-2FA012B27DBA}" scale="70">
      <selection sqref="A1:K1"/>
      <pageMargins left="0.7" right="0.7" top="0.75" bottom="0.75" header="0.3" footer="0.3"/>
      <pageSetup paperSize="9" orientation="portrait" r:id="rId1"/>
    </customSheetView>
    <customSheetView guid="{6FF01DA7-B5B4-4EC3-8F67-5D5ADCD39E8E}" scale="90" showPageBreaks="1">
      <pane ySplit="1" topLeftCell="A140" activePane="bottomLeft" state="frozen"/>
      <selection pane="bottomLeft" activeCell="T131" sqref="T131"/>
      <pageMargins left="0" right="0" top="0" bottom="0" header="0" footer="0"/>
      <pageSetup paperSize="9" scale="50" orientation="portrait" r:id="rId2"/>
    </customSheetView>
    <customSheetView guid="{B79C1ACF-54E3-445A-9031-DA4B1E449729}" topLeftCell="A121">
      <selection activeCell="D143" sqref="D143"/>
      <pageMargins left="0" right="0" top="0" bottom="0" header="0" footer="0"/>
    </customSheetView>
    <customSheetView guid="{FEC01FAD-D061-4FD2-97BD-AEE92E356762}" topLeftCell="A100">
      <selection activeCell="G106" sqref="G106"/>
      <pageMargins left="0" right="0" top="0" bottom="0" header="0" footer="0"/>
    </customSheetView>
    <customSheetView guid="{3F656E39-BA1C-431A-8283-B40635B99792}" scale="90">
      <pane ySplit="1" topLeftCell="A14" activePane="bottomLeft" state="frozen"/>
      <selection pane="bottomLeft" activeCell="O18" sqref="O18"/>
      <pageMargins left="0" right="0" top="0" bottom="0" header="0" footer="0"/>
    </customSheetView>
    <customSheetView guid="{90217543-DCE5-4A3F-AD23-17F12AABB276}" topLeftCell="A78">
      <selection activeCell="L128" sqref="L128"/>
      <pageMargins left="0" right="0" top="0" bottom="0" header="0" footer="0"/>
    </customSheetView>
    <customSheetView guid="{321041B6-33E6-473D-890F-11F219CC253E}" scale="106" topLeftCell="A106">
      <selection activeCell="O131" sqref="O131"/>
      <pageMargins left="0" right="0" top="0" bottom="0" header="0" footer="0"/>
      <pageSetup paperSize="9" orientation="portrait" r:id="rId3"/>
    </customSheetView>
    <customSheetView guid="{1F9AA6D0-666C-4AEF-A1D6-B116D9709222}" scale="85" topLeftCell="A3">
      <selection activeCell="B6" sqref="B6"/>
      <pageMargins left="0" right="0" top="0" bottom="0" header="0" footer="0"/>
      <pageSetup paperSize="9" orientation="portrait" r:id="rId4"/>
    </customSheetView>
    <customSheetView guid="{FDFA9388-D487-48E9-B892-CCB614DAD3C7}" scale="85">
      <selection activeCell="F3" sqref="F3:J4"/>
      <pageMargins left="0" right="0" top="0" bottom="0" header="0" footer="0"/>
      <pageSetup paperSize="9" orientation="portrait" r:id="rId5"/>
    </customSheetView>
    <customSheetView guid="{548F5D25-7129-43AC-9B19-B301D1954C63}" scale="70" topLeftCell="A178">
      <selection activeCell="P192" sqref="P192"/>
      <pageMargins left="0.7" right="0.7" top="0.75" bottom="0.75" header="0.3" footer="0.3"/>
      <pageSetup paperSize="9" orientation="portrait" r:id="rId6"/>
    </customSheetView>
    <customSheetView guid="{84F25466-4A59-4195-B4C0-6DA18127F27B}" scale="70">
      <selection sqref="A1:K1"/>
      <pageMargins left="0.7" right="0.7" top="0.75" bottom="0.75" header="0.3" footer="0.3"/>
      <pageSetup paperSize="9" orientation="portrait" r:id="rId7"/>
    </customSheetView>
  </customSheetViews>
  <mergeCells count="18">
    <mergeCell ref="A1:K1"/>
    <mergeCell ref="A2:K2"/>
    <mergeCell ref="A147:K147"/>
    <mergeCell ref="A243:K243"/>
    <mergeCell ref="G5:G6"/>
    <mergeCell ref="H5:H6"/>
    <mergeCell ref="A220:K220"/>
    <mergeCell ref="A36:K36"/>
    <mergeCell ref="B3:B6"/>
    <mergeCell ref="K3:K6"/>
    <mergeCell ref="J5:J6"/>
    <mergeCell ref="I5:I6"/>
    <mergeCell ref="C3:E4"/>
    <mergeCell ref="F3:J4"/>
    <mergeCell ref="C5:C6"/>
    <mergeCell ref="D5:D6"/>
    <mergeCell ref="E5:E6"/>
    <mergeCell ref="F5:F6"/>
  </mergeCells>
  <phoneticPr fontId="10" type="noConversion"/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C6" sqref="A1:C6"/>
    </sheetView>
  </sheetViews>
  <sheetFormatPr defaultRowHeight="14.5" x14ac:dyDescent="0.35"/>
  <cols>
    <col min="2" max="2" width="12.6328125" bestFit="1" customWidth="1"/>
  </cols>
  <sheetData>
    <row r="1" spans="1:2" x14ac:dyDescent="0.35">
      <c r="A1" s="74"/>
      <c r="B1" s="71"/>
    </row>
  </sheetData>
  <customSheetViews>
    <customSheetView guid="{7AEE9D78-57EC-4612-885D-2FA012B27DBA}">
      <selection activeCell="C6" sqref="A1:C6"/>
      <pageMargins left="0.7" right="0.7" top="0.75" bottom="0.75" header="0.3" footer="0.3"/>
      <pageSetup paperSize="9" orientation="portrait" r:id="rId1"/>
    </customSheetView>
    <customSheetView guid="{FDFA9388-D487-48E9-B892-CCB614DAD3C7}">
      <selection activeCell="C6" sqref="A1:C6"/>
      <pageMargins left="0.7" right="0.7" top="0.75" bottom="0.75" header="0.3" footer="0.3"/>
      <pageSetup paperSize="9" orientation="portrait" r:id="rId2"/>
    </customSheetView>
    <customSheetView guid="{548F5D25-7129-43AC-9B19-B301D1954C63}">
      <selection activeCell="C6" sqref="A1:C6"/>
      <pageMargins left="0.7" right="0.7" top="0.75" bottom="0.75" header="0.3" footer="0.3"/>
      <pageSetup paperSize="9" orientation="portrait" r:id="rId3"/>
    </customSheetView>
    <customSheetView guid="{84F25466-4A59-4195-B4C0-6DA18127F27B}">
      <selection activeCell="C6" sqref="A1:C6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" sqref="A4:XFD7"/>
    </sheetView>
  </sheetViews>
  <sheetFormatPr defaultRowHeight="14.5" x14ac:dyDescent="0.35"/>
  <sheetData/>
  <customSheetViews>
    <customSheetView guid="{7AEE9D78-57EC-4612-885D-2FA012B27DBA}">
      <selection activeCell="A4" sqref="A4:XFD7"/>
      <pageMargins left="0.7" right="0.7" top="0.75" bottom="0.75" header="0.3" footer="0.3"/>
    </customSheetView>
    <customSheetView guid="{321041B6-33E6-473D-890F-11F219CC253E}">
      <selection activeCell="A4" sqref="A4:XFD7"/>
      <pageMargins left="0" right="0" top="0" bottom="0" header="0" footer="0"/>
    </customSheetView>
    <customSheetView guid="{1F9AA6D0-666C-4AEF-A1D6-B116D9709222}">
      <selection activeCell="A4" sqref="A4:XFD7"/>
      <pageMargins left="0" right="0" top="0" bottom="0" header="0" footer="0"/>
    </customSheetView>
    <customSheetView guid="{FDFA9388-D487-48E9-B892-CCB614DAD3C7}">
      <selection activeCell="A4" sqref="A4:XFD7"/>
      <pageMargins left="0" right="0" top="0" bottom="0" header="0" footer="0"/>
    </customSheetView>
    <customSheetView guid="{548F5D25-7129-43AC-9B19-B301D1954C63}">
      <selection activeCell="A4" sqref="A4:XFD7"/>
      <pageMargins left="0.7" right="0.7" top="0.75" bottom="0.75" header="0.3" footer="0.3"/>
    </customSheetView>
    <customSheetView guid="{84F25466-4A59-4195-B4C0-6DA18127F27B}">
      <selection activeCell="A4" sqref="A4:XFD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105" workbookViewId="0">
      <selection activeCell="B113" sqref="B113:K113"/>
    </sheetView>
  </sheetViews>
  <sheetFormatPr defaultRowHeight="14.5" x14ac:dyDescent="0.35"/>
  <cols>
    <col min="1" max="1" width="24.453125" style="22" customWidth="1"/>
    <col min="2" max="11" width="10.6328125" style="22" customWidth="1"/>
  </cols>
  <sheetData>
    <row r="1" spans="1:11" x14ac:dyDescent="0.35">
      <c r="A1" s="21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</sheetData>
  <customSheetViews>
    <customSheetView guid="{7AEE9D78-57EC-4612-885D-2FA012B27DBA}" topLeftCell="A105">
      <selection activeCell="B113" sqref="B113:K113"/>
      <pageMargins left="0.7" right="0.7" top="0.75" bottom="0.75" header="0.3" footer="0.3"/>
    </customSheetView>
    <customSheetView guid="{6FF01DA7-B5B4-4EC3-8F67-5D5ADCD39E8E}" showPageBreaks="1" topLeftCell="A10">
      <selection activeCell="B99" sqref="B99:K99"/>
      <pageMargins left="0" right="0" top="0" bottom="0" header="0" footer="0"/>
      <pageSetup paperSize="9" scale="60" orientation="portrait" r:id="rId1"/>
    </customSheetView>
    <customSheetView guid="{B79C1ACF-54E3-445A-9031-DA4B1E449729}">
      <selection activeCell="O20" sqref="O20"/>
      <pageMargins left="0" right="0" top="0" bottom="0" header="0" footer="0"/>
    </customSheetView>
    <customSheetView guid="{FEC01FAD-D061-4FD2-97BD-AEE92E356762}">
      <selection activeCell="O20" sqref="O20"/>
      <pageMargins left="0" right="0" top="0" bottom="0" header="0" footer="0"/>
    </customSheetView>
    <customSheetView guid="{3F656E39-BA1C-431A-8283-B40635B99792}">
      <selection activeCell="O20" sqref="O20"/>
      <pageMargins left="0" right="0" top="0" bottom="0" header="0" footer="0"/>
    </customSheetView>
    <customSheetView guid="{90217543-DCE5-4A3F-AD23-17F12AABB276}">
      <selection activeCell="O20" sqref="O20"/>
      <pageMargins left="0" right="0" top="0" bottom="0" header="0" footer="0"/>
    </customSheetView>
    <customSheetView guid="{321041B6-33E6-473D-890F-11F219CC253E}" topLeftCell="A105">
      <selection activeCell="B113" sqref="B113:K113"/>
      <pageMargins left="0" right="0" top="0" bottom="0" header="0" footer="0"/>
    </customSheetView>
    <customSheetView guid="{1F9AA6D0-666C-4AEF-A1D6-B116D9709222}" topLeftCell="A105">
      <selection activeCell="B113" sqref="B113:K113"/>
      <pageMargins left="0" right="0" top="0" bottom="0" header="0" footer="0"/>
    </customSheetView>
    <customSheetView guid="{FDFA9388-D487-48E9-B892-CCB614DAD3C7}" topLeftCell="A105">
      <selection activeCell="B113" sqref="B113:K113"/>
      <pageMargins left="0" right="0" top="0" bottom="0" header="0" footer="0"/>
    </customSheetView>
    <customSheetView guid="{548F5D25-7129-43AC-9B19-B301D1954C63}" topLeftCell="A105">
      <selection activeCell="B113" sqref="B113:K113"/>
      <pageMargins left="0.7" right="0.7" top="0.75" bottom="0.75" header="0.3" footer="0.3"/>
    </customSheetView>
    <customSheetView guid="{84F25466-4A59-4195-B4C0-6DA18127F27B}" topLeftCell="A105">
      <selection activeCell="B113" sqref="B113:K1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Budzets JPVP</vt:lpstr>
      <vt:lpstr>Sheet2</vt:lpstr>
      <vt:lpstr>Sheet1</vt:lpstr>
      <vt:lpstr>jpp</vt:lpstr>
      <vt:lpstr>'Budzets JPVP'!_Hlk62635761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DARBS</dc:creator>
  <cp:keywords/>
  <dc:description/>
  <cp:lastModifiedBy>Jekaterina Borovika</cp:lastModifiedBy>
  <cp:revision/>
  <dcterms:created xsi:type="dcterms:W3CDTF">2015-06-05T18:17:20Z</dcterms:created>
  <dcterms:modified xsi:type="dcterms:W3CDTF">2021-06-08T10:27:20Z</dcterms:modified>
  <cp:category/>
  <cp:contentStatus/>
</cp:coreProperties>
</file>